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ento_zošit"/>
  <mc:AlternateContent xmlns:mc="http://schemas.openxmlformats.org/markup-compatibility/2006">
    <mc:Choice Requires="x15">
      <x15ac:absPath xmlns:x15ac="http://schemas.microsoft.com/office/spreadsheetml/2010/11/ac" url="C:\Users\one\Desktop\IROP - výzvy\Výzva 5.1.2_D1\19_Výzva\019_01-Formular_ZoPr_a_priloh\"/>
    </mc:Choice>
  </mc:AlternateContent>
  <xr:revisionPtr revIDLastSave="0" documentId="13_ncr:1_{257DC554-6652-4289-88B0-D3B8429B6F09}" xr6:coauthVersionLast="45" xr6:coauthVersionMax="45" xr10:uidLastSave="{00000000-0000-0000-0000-000000000000}"/>
  <bookViews>
    <workbookView xWindow="-120" yWindow="-120" windowWidth="20730" windowHeight="1116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<sst xmlns="http://schemas.openxmlformats.org/spreadsheetml/2006/main" count="232" uniqueCount="162">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</sst>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4" fontId="11" fillId="0" borderId="11" xfId="2" applyNumberFormat="1" applyFont="1" applyBorder="1" applyAlignment="1" applyProtection="1">
      <alignment horizontal="center" vertical="center" wrapText="1"/>
      <protection locked="0"/>
    </xf>
    <xf numFmtId="0" fontId="4" fillId="2"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0" fontId="8" fillId="3" borderId="13"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0" fontId="11" fillId="10" borderId="35"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1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368019</xdr:colOff>
      <xdr:row>1</xdr:row>
      <xdr:rowOff>17930</xdr:rowOff>
    </xdr:from>
    <xdr:to>
      <xdr:col>3</xdr:col>
      <xdr:colOff>453275</xdr:colOff>
      <xdr:row>3</xdr:row>
      <xdr:rowOff>135031</xdr:rowOff>
    </xdr:to>
    <xdr:pic>
      <xdr:nvPicPr>
        <xdr:cNvPr id="7" name="Obrázok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139919" y="179855"/>
          <a:ext cx="1914056" cy="87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533401</xdr:colOff>
      <xdr:row>1</xdr:row>
      <xdr:rowOff>152401</xdr:rowOff>
    </xdr:from>
    <xdr:to>
      <xdr:col>1</xdr:col>
      <xdr:colOff>647700</xdr:colOff>
      <xdr:row>3</xdr:row>
      <xdr:rowOff>95250</xdr:rowOff>
    </xdr:to>
    <xdr:pic>
      <xdr:nvPicPr>
        <xdr:cNvPr id="14" name="Obrázok 13" descr="NASA_LIESKA_-_LOGO-1.pn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4" cstate="print"/>
        <a:stretch>
          <a:fillRect/>
        </a:stretch>
      </xdr:blipFill>
      <xdr:spPr>
        <a:xfrm>
          <a:off x="533401" y="314326"/>
          <a:ext cx="723899" cy="70484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1</xdr:col>
      <xdr:colOff>57150</xdr:colOff>
      <xdr:row>1</xdr:row>
      <xdr:rowOff>47625</xdr:rowOff>
    </xdr:from>
    <xdr:to>
      <xdr:col>1</xdr:col>
      <xdr:colOff>776540</xdr:colOff>
      <xdr:row>2</xdr:row>
      <xdr:rowOff>148651</xdr:rowOff>
    </xdr:to>
    <xdr:pic>
      <xdr:nvPicPr>
        <xdr:cNvPr id="2" name="Obrázo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781050" y="209550"/>
          <a:ext cx="719390" cy="701101"/>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zoomScaleNormal="100" zoomScaleSheetLayoutView="100" workbookViewId="0">
      <selection activeCell="H15" sqref="H15"/>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102" t="s">
        <v>160</v>
      </c>
      <c r="B1" s="102"/>
      <c r="C1" s="102"/>
      <c r="D1" s="102"/>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103" t="s">
        <v>0</v>
      </c>
      <c r="B5" s="103"/>
      <c r="C5" s="103"/>
      <c r="D5" s="103"/>
    </row>
    <row r="6" spans="1:4" ht="21" thickBot="1" x14ac:dyDescent="0.3">
      <c r="A6" s="59"/>
      <c r="B6" s="59"/>
      <c r="C6" s="59"/>
      <c r="D6" s="59"/>
    </row>
    <row r="7" spans="1:4" ht="48.75" customHeight="1" thickBot="1" x14ac:dyDescent="0.3">
      <c r="A7" s="104" t="s">
        <v>1</v>
      </c>
      <c r="B7" s="105"/>
      <c r="C7" s="106"/>
      <c r="D7" s="83"/>
    </row>
    <row r="8" spans="1:4" ht="20.25" x14ac:dyDescent="0.25">
      <c r="A8" s="59"/>
      <c r="B8" s="59"/>
      <c r="C8" s="59"/>
      <c r="D8" s="59"/>
    </row>
    <row r="9" spans="1:4" ht="12" customHeight="1" x14ac:dyDescent="0.25">
      <c r="A9" s="107" t="s">
        <v>141</v>
      </c>
      <c r="B9" s="107"/>
      <c r="C9" s="107"/>
      <c r="D9" s="107"/>
    </row>
    <row r="10" spans="1:4" ht="12" customHeight="1" x14ac:dyDescent="0.25">
      <c r="A10" s="107"/>
      <c r="B10" s="107"/>
      <c r="C10" s="107"/>
      <c r="D10" s="107"/>
    </row>
    <row r="11" spans="1:4" ht="12" customHeight="1" x14ac:dyDescent="0.25">
      <c r="A11" s="107"/>
      <c r="B11" s="107"/>
      <c r="C11" s="107"/>
      <c r="D11" s="107"/>
    </row>
    <row r="12" spans="1:4" ht="12" customHeight="1" x14ac:dyDescent="0.25">
      <c r="A12" s="107"/>
      <c r="B12" s="107"/>
      <c r="C12" s="107"/>
      <c r="D12" s="107"/>
    </row>
    <row r="13" spans="1:4" ht="12" customHeight="1" x14ac:dyDescent="0.25">
      <c r="A13" s="107"/>
      <c r="B13" s="107"/>
      <c r="C13" s="107"/>
      <c r="D13" s="107"/>
    </row>
    <row r="14" spans="1:4" ht="12" customHeight="1" x14ac:dyDescent="0.25">
      <c r="A14" s="107"/>
      <c r="B14" s="107"/>
      <c r="C14" s="107"/>
      <c r="D14" s="107"/>
    </row>
    <row r="15" spans="1:4" ht="12" customHeight="1" x14ac:dyDescent="0.25">
      <c r="A15" s="107"/>
      <c r="B15" s="107"/>
      <c r="C15" s="107"/>
      <c r="D15" s="107"/>
    </row>
    <row r="16" spans="1:4" ht="12" customHeight="1" x14ac:dyDescent="0.25">
      <c r="A16" s="107"/>
      <c r="B16" s="107"/>
      <c r="C16" s="107"/>
      <c r="D16" s="107"/>
    </row>
    <row r="17" spans="1:4" ht="12" customHeight="1" x14ac:dyDescent="0.25">
      <c r="A17" s="107"/>
      <c r="B17" s="107"/>
      <c r="C17" s="107"/>
      <c r="D17" s="107"/>
    </row>
    <row r="18" spans="1:4" ht="14.25" customHeight="1" x14ac:dyDescent="0.2">
      <c r="A18" s="60"/>
      <c r="B18" s="60"/>
      <c r="C18" s="60"/>
      <c r="D18" s="60"/>
    </row>
    <row r="19" spans="1:4" ht="40.5" customHeight="1" x14ac:dyDescent="0.25">
      <c r="A19" s="113" t="s">
        <v>35</v>
      </c>
      <c r="B19" s="113"/>
      <c r="C19" s="113"/>
      <c r="D19" s="113"/>
    </row>
    <row r="20" spans="1:4" ht="12" customHeight="1" x14ac:dyDescent="0.25">
      <c r="A20" s="59"/>
      <c r="B20" s="59"/>
      <c r="C20" s="59"/>
      <c r="D20" s="59"/>
    </row>
    <row r="21" spans="1:4" x14ac:dyDescent="0.25">
      <c r="A21" s="108" t="s">
        <v>2</v>
      </c>
      <c r="B21" s="109"/>
      <c r="C21" s="2" t="s">
        <v>3</v>
      </c>
      <c r="D21" s="3" t="str">
        <f>CONCATENATE("Hodnoty z výkazov roku ",D7)</f>
        <v xml:space="preserve">Hodnoty z výkazov roku </v>
      </c>
    </row>
    <row r="22" spans="1:4" x14ac:dyDescent="0.25">
      <c r="A22" s="110" t="s">
        <v>4</v>
      </c>
      <c r="B22" s="110"/>
      <c r="C22" s="4" t="s">
        <v>5</v>
      </c>
      <c r="D22" s="5" t="e">
        <f>HLOOKUP($J$36,$I$38:$K$42,2,FALSE)</f>
        <v>#DIV/0!</v>
      </c>
    </row>
    <row r="23" spans="1:4" x14ac:dyDescent="0.25">
      <c r="A23" s="110" t="s">
        <v>6</v>
      </c>
      <c r="B23" s="110"/>
      <c r="C23" s="4" t="s">
        <v>7</v>
      </c>
      <c r="D23" s="5" t="e">
        <f>HLOOKUP($J$36,$I$38:$K$42,3,FALSE)</f>
        <v>#DIV/0!</v>
      </c>
    </row>
    <row r="24" spans="1:4" x14ac:dyDescent="0.25">
      <c r="A24" s="110" t="s">
        <v>8</v>
      </c>
      <c r="B24" s="110"/>
      <c r="C24" s="4" t="s">
        <v>9</v>
      </c>
      <c r="D24" s="5" t="e">
        <f>HLOOKUP($J$36,$I$38:$K$42,4,FALSE)</f>
        <v>#DIV/0!</v>
      </c>
    </row>
    <row r="25" spans="1:4" x14ac:dyDescent="0.25">
      <c r="A25" s="110" t="s">
        <v>10</v>
      </c>
      <c r="B25" s="110"/>
      <c r="C25" s="4" t="s">
        <v>11</v>
      </c>
      <c r="D25" s="55" t="e">
        <f>HLOOKUP($J$36,$I$38:$K$42,5,FALSE)</f>
        <v>#DIV/0!</v>
      </c>
    </row>
    <row r="26" spans="1:4" ht="15.75" x14ac:dyDescent="0.3">
      <c r="A26" s="111" t="s">
        <v>113</v>
      </c>
      <c r="B26" s="112"/>
      <c r="C26" s="6" t="s">
        <v>12</v>
      </c>
      <c r="D26" s="7" t="e">
        <f>D22+D23+2*D24-3*D25</f>
        <v>#DIV/0!</v>
      </c>
    </row>
    <row r="27" spans="1:4" x14ac:dyDescent="0.2">
      <c r="A27" s="87" t="s">
        <v>13</v>
      </c>
      <c r="B27" s="87"/>
      <c r="C27" s="87"/>
      <c r="D27" s="7" t="e">
        <f>IF(D26&gt;7,A30,IF(D26&lt;5,A32,A31))</f>
        <v>#DIV/0!</v>
      </c>
    </row>
    <row r="28" spans="1:4" x14ac:dyDescent="0.25">
      <c r="A28" s="52"/>
      <c r="B28" s="52"/>
      <c r="C28" s="52"/>
      <c r="D28" s="52"/>
    </row>
    <row r="29" spans="1:4" x14ac:dyDescent="0.25">
      <c r="A29" s="99" t="s">
        <v>14</v>
      </c>
      <c r="B29" s="99"/>
      <c r="C29" s="100"/>
      <c r="D29" s="101"/>
    </row>
    <row r="30" spans="1:4" x14ac:dyDescent="0.25">
      <c r="A30" s="94" t="s">
        <v>15</v>
      </c>
      <c r="B30" s="94"/>
      <c r="C30" s="95" t="s">
        <v>87</v>
      </c>
      <c r="D30" s="96"/>
    </row>
    <row r="31" spans="1:4" x14ac:dyDescent="0.25">
      <c r="A31" s="97" t="s">
        <v>16</v>
      </c>
      <c r="B31" s="97"/>
      <c r="C31" s="95" t="s">
        <v>88</v>
      </c>
      <c r="D31" s="96"/>
    </row>
    <row r="32" spans="1:4" x14ac:dyDescent="0.25">
      <c r="A32" s="98" t="s">
        <v>17</v>
      </c>
      <c r="B32" s="98"/>
      <c r="C32" s="95" t="s">
        <v>18</v>
      </c>
      <c r="D32" s="96"/>
    </row>
    <row r="33" spans="1:24" x14ac:dyDescent="0.25">
      <c r="A33" s="50"/>
      <c r="B33" s="50"/>
      <c r="C33" s="51"/>
      <c r="D33" s="52"/>
    </row>
    <row r="34" spans="1:24" ht="21" customHeight="1" x14ac:dyDescent="0.25">
      <c r="A34" s="88" t="s">
        <v>19</v>
      </c>
      <c r="B34" s="88"/>
      <c r="C34" s="88"/>
      <c r="D34" s="8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91" t="s">
        <v>96</v>
      </c>
      <c r="C38" s="92"/>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93" t="s">
        <v>89</v>
      </c>
      <c r="C39" s="93"/>
      <c r="D39" s="57"/>
      <c r="I39" s="68" t="e">
        <f>D42/D44</f>
        <v>#DIV/0!</v>
      </c>
      <c r="J39" s="72" t="e">
        <f>D53/D55</f>
        <v>#DIV/0!</v>
      </c>
      <c r="K39" s="73" t="e">
        <f>D66/D68</f>
        <v>#DIV/0!</v>
      </c>
      <c r="L39" s="16"/>
      <c r="V39" s="17"/>
      <c r="W39" s="17"/>
      <c r="X39" s="17"/>
    </row>
    <row r="40" spans="1:24" x14ac:dyDescent="0.25">
      <c r="A40" s="15" t="s">
        <v>25</v>
      </c>
      <c r="B40" s="93" t="s">
        <v>95</v>
      </c>
      <c r="C40" s="93"/>
      <c r="D40" s="57"/>
      <c r="I40" s="74" t="e">
        <f>(D42+D43)/D44</f>
        <v>#DIV/0!</v>
      </c>
      <c r="J40" s="75" t="e">
        <f>(D53+D54)/D55</f>
        <v>#DIV/0!</v>
      </c>
      <c r="K40" s="76" t="e">
        <f>(D66+D67)/D68</f>
        <v>#DIV/0!</v>
      </c>
      <c r="L40" s="16"/>
      <c r="V40" s="17"/>
      <c r="W40" s="17"/>
      <c r="X40" s="17"/>
    </row>
    <row r="41" spans="1:24" x14ac:dyDescent="0.25">
      <c r="A41" s="15" t="s">
        <v>26</v>
      </c>
      <c r="B41" s="93" t="s">
        <v>94</v>
      </c>
      <c r="C41" s="93"/>
      <c r="D41" s="57"/>
      <c r="I41" s="77" t="e">
        <f>(D45-D41)/D44</f>
        <v>#DIV/0!</v>
      </c>
      <c r="J41" s="78" t="e">
        <f>(D56-D52)/D55</f>
        <v>#DIV/0!</v>
      </c>
      <c r="K41" s="79" t="e">
        <f>(D69-D65)/D68</f>
        <v>#DIV/0!</v>
      </c>
      <c r="L41" s="16"/>
      <c r="V41" s="17"/>
      <c r="W41" s="17"/>
      <c r="X41" s="17"/>
    </row>
    <row r="42" spans="1:24" ht="13.5" thickBot="1" x14ac:dyDescent="0.3">
      <c r="A42" s="15" t="s">
        <v>27</v>
      </c>
      <c r="B42" s="93" t="s">
        <v>93</v>
      </c>
      <c r="C42" s="93"/>
      <c r="D42" s="57"/>
      <c r="I42" s="80" t="e">
        <f>D40/D39</f>
        <v>#DIV/0!</v>
      </c>
      <c r="J42" s="81" t="e">
        <f>D51/D50</f>
        <v>#DIV/0!</v>
      </c>
      <c r="K42" s="82" t="e">
        <f>D64/D63</f>
        <v>#DIV/0!</v>
      </c>
      <c r="L42" s="16"/>
      <c r="V42" s="17"/>
      <c r="W42" s="17"/>
      <c r="X42" s="17"/>
    </row>
    <row r="43" spans="1:24" x14ac:dyDescent="0.25">
      <c r="A43" s="15" t="s">
        <v>28</v>
      </c>
      <c r="B43" s="93" t="s">
        <v>92</v>
      </c>
      <c r="C43" s="93"/>
      <c r="D43" s="57"/>
      <c r="L43" s="16"/>
    </row>
    <row r="44" spans="1:24" x14ac:dyDescent="0.25">
      <c r="A44" s="15" t="s">
        <v>29</v>
      </c>
      <c r="B44" s="93" t="s">
        <v>91</v>
      </c>
      <c r="C44" s="93"/>
      <c r="D44" s="63"/>
      <c r="L44" s="16"/>
      <c r="M44" s="8"/>
    </row>
    <row r="45" spans="1:24" x14ac:dyDescent="0.25">
      <c r="A45" s="15" t="s">
        <v>30</v>
      </c>
      <c r="B45" s="93" t="s">
        <v>90</v>
      </c>
      <c r="C45" s="93"/>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91" t="s">
        <v>96</v>
      </c>
      <c r="C49" s="92"/>
      <c r="D49" s="13" t="str">
        <f>CONCATENATE("Hodnoty z príslušných výkazov roku ",D7)</f>
        <v xml:space="preserve">Hodnoty z príslušných výkazov roku </v>
      </c>
      <c r="I49" s="9"/>
    </row>
    <row r="50" spans="1:9" x14ac:dyDescent="0.2">
      <c r="A50" s="20" t="s">
        <v>24</v>
      </c>
      <c r="B50" s="87" t="s">
        <v>104</v>
      </c>
      <c r="C50" s="87"/>
      <c r="D50" s="57"/>
      <c r="E50" s="21"/>
      <c r="I50" s="22"/>
    </row>
    <row r="51" spans="1:9" ht="19.5" customHeight="1" x14ac:dyDescent="0.2">
      <c r="A51" s="20" t="s">
        <v>25</v>
      </c>
      <c r="B51" s="87" t="s">
        <v>103</v>
      </c>
      <c r="C51" s="87"/>
      <c r="D51" s="57"/>
      <c r="E51" s="21"/>
      <c r="I51" s="22"/>
    </row>
    <row r="52" spans="1:9" x14ac:dyDescent="0.2">
      <c r="A52" s="20" t="s">
        <v>26</v>
      </c>
      <c r="B52" s="87" t="s">
        <v>102</v>
      </c>
      <c r="C52" s="87"/>
      <c r="D52" s="57"/>
      <c r="E52" s="21"/>
      <c r="I52" s="22"/>
    </row>
    <row r="53" spans="1:9" x14ac:dyDescent="0.2">
      <c r="A53" s="20" t="s">
        <v>27</v>
      </c>
      <c r="B53" s="87" t="s">
        <v>101</v>
      </c>
      <c r="C53" s="87"/>
      <c r="D53" s="57"/>
      <c r="E53" s="21"/>
      <c r="I53" s="22"/>
    </row>
    <row r="54" spans="1:9" x14ac:dyDescent="0.2">
      <c r="A54" s="20" t="s">
        <v>28</v>
      </c>
      <c r="B54" s="87" t="s">
        <v>100</v>
      </c>
      <c r="C54" s="87"/>
      <c r="D54" s="57"/>
      <c r="E54" s="21"/>
      <c r="I54" s="22"/>
    </row>
    <row r="55" spans="1:9" x14ac:dyDescent="0.25">
      <c r="A55" s="20" t="s">
        <v>29</v>
      </c>
      <c r="B55" s="87" t="s">
        <v>99</v>
      </c>
      <c r="C55" s="87"/>
      <c r="D55" s="63"/>
      <c r="I55" s="22"/>
    </row>
    <row r="56" spans="1:9" x14ac:dyDescent="0.25">
      <c r="A56" s="20" t="s">
        <v>30</v>
      </c>
      <c r="B56" s="87" t="s">
        <v>98</v>
      </c>
      <c r="C56" s="87"/>
      <c r="D56" s="57"/>
      <c r="I56" s="23"/>
    </row>
    <row r="57" spans="1:9" x14ac:dyDescent="0.25">
      <c r="A57" s="31"/>
      <c r="B57" s="31"/>
      <c r="C57" s="31"/>
      <c r="D57" s="49"/>
      <c r="I57" s="23"/>
    </row>
    <row r="58" spans="1:9" ht="24.75" customHeight="1" x14ac:dyDescent="0.25">
      <c r="A58" s="88" t="s">
        <v>32</v>
      </c>
      <c r="B58" s="88"/>
      <c r="C58" s="88"/>
      <c r="D58" s="8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9" t="s">
        <v>97</v>
      </c>
      <c r="C62" s="90"/>
      <c r="D62" s="13" t="str">
        <f>CONCATENATE("Hodnoty z príslušných výkazov roku ",D7)</f>
        <v xml:space="preserve">Hodnoty z príslušných výkazov roku </v>
      </c>
      <c r="I62" s="9"/>
    </row>
    <row r="63" spans="1:9" x14ac:dyDescent="0.2">
      <c r="A63" s="20" t="s">
        <v>24</v>
      </c>
      <c r="B63" s="87" t="s">
        <v>111</v>
      </c>
      <c r="C63" s="87"/>
      <c r="D63" s="57"/>
      <c r="E63" s="21"/>
      <c r="I63" s="9"/>
    </row>
    <row r="64" spans="1:9" x14ac:dyDescent="0.2">
      <c r="A64" s="20" t="s">
        <v>25</v>
      </c>
      <c r="B64" s="87" t="s">
        <v>110</v>
      </c>
      <c r="C64" s="87"/>
      <c r="D64" s="57"/>
      <c r="E64" s="21"/>
      <c r="I64" s="9"/>
    </row>
    <row r="65" spans="1:9" x14ac:dyDescent="0.2">
      <c r="A65" s="20" t="s">
        <v>26</v>
      </c>
      <c r="B65" s="87" t="s">
        <v>109</v>
      </c>
      <c r="C65" s="87"/>
      <c r="D65" s="57"/>
      <c r="E65" s="21"/>
      <c r="I65" s="9"/>
    </row>
    <row r="66" spans="1:9" x14ac:dyDescent="0.2">
      <c r="A66" s="20" t="s">
        <v>27</v>
      </c>
      <c r="B66" s="87" t="s">
        <v>108</v>
      </c>
      <c r="C66" s="87"/>
      <c r="D66" s="57"/>
      <c r="E66" s="21"/>
      <c r="I66" s="9"/>
    </row>
    <row r="67" spans="1:9" ht="36" customHeight="1" x14ac:dyDescent="0.2">
      <c r="A67" s="20" t="s">
        <v>28</v>
      </c>
      <c r="B67" s="87" t="s">
        <v>107</v>
      </c>
      <c r="C67" s="87"/>
      <c r="D67" s="57"/>
      <c r="E67" s="21"/>
      <c r="I67" s="9"/>
    </row>
    <row r="68" spans="1:9" x14ac:dyDescent="0.25">
      <c r="A68" s="20" t="s">
        <v>29</v>
      </c>
      <c r="B68" s="87" t="s">
        <v>106</v>
      </c>
      <c r="C68" s="87"/>
      <c r="D68" s="63"/>
      <c r="I68" s="9"/>
    </row>
    <row r="69" spans="1:9" x14ac:dyDescent="0.25">
      <c r="A69" s="20" t="s">
        <v>30</v>
      </c>
      <c r="B69" s="87" t="s">
        <v>105</v>
      </c>
      <c r="C69" s="87"/>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9" t="s">
        <v>161</v>
      </c>
      <c r="B1" s="129"/>
      <c r="C1" s="129"/>
      <c r="D1" s="129"/>
      <c r="E1" s="129"/>
    </row>
    <row r="2" spans="1:11" ht="47.25" customHeight="1" x14ac:dyDescent="0.25">
      <c r="A2" s="125"/>
      <c r="B2" s="125"/>
      <c r="C2" s="125"/>
      <c r="D2" s="125"/>
      <c r="E2" s="125"/>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103" t="s">
        <v>36</v>
      </c>
      <c r="B5" s="130"/>
      <c r="C5" s="130"/>
      <c r="D5" s="130"/>
      <c r="E5" s="130"/>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31" t="s">
        <v>1</v>
      </c>
      <c r="B7" s="132"/>
      <c r="C7" s="132"/>
      <c r="D7" s="132"/>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33" t="s">
        <v>145</v>
      </c>
      <c r="B9" s="134"/>
      <c r="C9" s="134"/>
      <c r="D9" s="134"/>
      <c r="E9" s="135"/>
      <c r="G9" s="24" t="e">
        <f>(D52+D50)/D45</f>
        <v>#DIV/0!</v>
      </c>
      <c r="H9" s="24" t="e">
        <f>(D64+D62)/D57</f>
        <v>#DIV/0!</v>
      </c>
      <c r="I9" s="24" t="e">
        <f>(D78+D76)/D71</f>
        <v>#DIV/0!</v>
      </c>
      <c r="J9" s="24" t="e">
        <f>(D95+D93)/D88</f>
        <v>#DIV/0!</v>
      </c>
      <c r="K9" s="24">
        <v>1</v>
      </c>
    </row>
    <row r="10" spans="1:11" ht="19.5" customHeight="1" x14ac:dyDescent="0.2">
      <c r="A10" s="136"/>
      <c r="B10" s="137"/>
      <c r="C10" s="137"/>
      <c r="D10" s="137"/>
      <c r="E10" s="138"/>
      <c r="G10" s="24" t="e">
        <f>D51/D46</f>
        <v>#DIV/0!</v>
      </c>
      <c r="H10" s="24" t="e">
        <f>D63/D58</f>
        <v>#DIV/0!</v>
      </c>
      <c r="I10" s="24" t="e">
        <f>D77/D72</f>
        <v>#DIV/0!</v>
      </c>
      <c r="J10" s="24" t="e">
        <f>D94/D89</f>
        <v>#DIV/0!</v>
      </c>
      <c r="K10" s="24">
        <v>1</v>
      </c>
    </row>
    <row r="11" spans="1:11" ht="19.5" customHeight="1" x14ac:dyDescent="0.2">
      <c r="A11" s="136"/>
      <c r="B11" s="137"/>
      <c r="C11" s="137"/>
      <c r="D11" s="137"/>
      <c r="E11" s="138"/>
      <c r="G11" s="24" t="e">
        <f>D49/D45</f>
        <v>#DIV/0!</v>
      </c>
      <c r="H11" s="24" t="e">
        <f>D61/D57</f>
        <v>#DIV/0!</v>
      </c>
      <c r="I11" s="24" t="e">
        <f>D75/D71</f>
        <v>#DIV/0!</v>
      </c>
      <c r="J11" s="24" t="e">
        <f>D92/D88</f>
        <v>#DIV/0!</v>
      </c>
      <c r="K11" s="24">
        <v>1</v>
      </c>
    </row>
    <row r="12" spans="1:11" ht="19.5" customHeight="1" x14ac:dyDescent="0.2">
      <c r="A12" s="136"/>
      <c r="B12" s="137"/>
      <c r="C12" s="137"/>
      <c r="D12" s="137"/>
      <c r="E12" s="138"/>
    </row>
    <row r="13" spans="1:11" ht="19.5" customHeight="1" x14ac:dyDescent="0.2">
      <c r="A13" s="136"/>
      <c r="B13" s="137"/>
      <c r="C13" s="137"/>
      <c r="D13" s="137"/>
      <c r="E13" s="138"/>
      <c r="G13" s="85" t="s">
        <v>49</v>
      </c>
    </row>
    <row r="14" spans="1:11" ht="19.5" customHeight="1" x14ac:dyDescent="0.2">
      <c r="A14" s="136"/>
      <c r="B14" s="137"/>
      <c r="C14" s="137"/>
      <c r="D14" s="137"/>
      <c r="E14" s="138"/>
      <c r="G14" s="85" t="s">
        <v>52</v>
      </c>
    </row>
    <row r="15" spans="1:11" ht="19.5" customHeight="1" x14ac:dyDescent="0.2">
      <c r="A15" s="136"/>
      <c r="B15" s="137"/>
      <c r="C15" s="137"/>
      <c r="D15" s="137"/>
      <c r="E15" s="138"/>
      <c r="G15" s="85" t="s">
        <v>54</v>
      </c>
    </row>
    <row r="16" spans="1:11" ht="19.5" customHeight="1" thickBot="1" x14ac:dyDescent="0.25">
      <c r="A16" s="139"/>
      <c r="B16" s="140"/>
      <c r="C16" s="140"/>
      <c r="D16" s="140"/>
      <c r="E16" s="141"/>
    </row>
    <row r="17" spans="1:5" ht="12" customHeight="1" x14ac:dyDescent="0.2">
      <c r="A17" s="60"/>
      <c r="B17" s="60"/>
      <c r="C17" s="60"/>
      <c r="D17" s="60"/>
      <c r="E17" s="60"/>
    </row>
    <row r="18" spans="1:5" ht="99.75" customHeight="1" x14ac:dyDescent="0.2">
      <c r="A18" s="113" t="s">
        <v>146</v>
      </c>
      <c r="B18" s="113"/>
      <c r="C18" s="113"/>
      <c r="D18" s="113"/>
      <c r="E18" s="113"/>
    </row>
    <row r="19" spans="1:5" ht="14.25" customHeight="1" x14ac:dyDescent="0.2">
      <c r="A19" s="38"/>
      <c r="B19" s="39"/>
      <c r="C19" s="39"/>
      <c r="D19" s="39"/>
      <c r="E19" s="39"/>
    </row>
    <row r="20" spans="1:5" ht="19.5" customHeight="1" x14ac:dyDescent="0.2">
      <c r="A20" s="142" t="s">
        <v>38</v>
      </c>
      <c r="B20" s="142"/>
      <c r="C20" s="142"/>
      <c r="D20" s="62" t="s">
        <v>3</v>
      </c>
      <c r="E20" s="3" t="str">
        <f>CONCATENATE("Hodnoty z výkazov roku ",E7)</f>
        <v>Hodnoty z výkazov roku 2018</v>
      </c>
    </row>
    <row r="21" spans="1:5" ht="19.5" customHeight="1" x14ac:dyDescent="0.3">
      <c r="A21" s="143" t="s">
        <v>39</v>
      </c>
      <c r="B21" s="143"/>
      <c r="C21" s="143"/>
      <c r="D21" s="6" t="s">
        <v>40</v>
      </c>
      <c r="E21" s="56" t="str">
        <f>IF($I$5=1,"",HLOOKUP($H$5,$G$6:$K$11,2,FALSE))</f>
        <v/>
      </c>
    </row>
    <row r="22" spans="1:5" ht="15.75" x14ac:dyDescent="0.3">
      <c r="A22" s="143" t="s">
        <v>41</v>
      </c>
      <c r="B22" s="143"/>
      <c r="C22" s="143"/>
      <c r="D22" s="6" t="s">
        <v>42</v>
      </c>
      <c r="E22" s="56" t="str">
        <f>IF($I$5=1,"",HLOOKUP($H$5,$G$6:$K$11,3,FALSE))</f>
        <v/>
      </c>
    </row>
    <row r="23" spans="1:5" ht="18.75" customHeight="1" x14ac:dyDescent="0.3">
      <c r="A23" s="143" t="s">
        <v>43</v>
      </c>
      <c r="B23" s="143"/>
      <c r="C23" s="143"/>
      <c r="D23" s="6" t="s">
        <v>44</v>
      </c>
      <c r="E23" s="56" t="str">
        <f>IF($I$5=1,"",HLOOKUP($H$5,$G$6:$K$11,4,FALSE))</f>
        <v/>
      </c>
    </row>
    <row r="24" spans="1:5" ht="15.75" x14ac:dyDescent="0.3">
      <c r="A24" s="144" t="s">
        <v>45</v>
      </c>
      <c r="B24" s="144"/>
      <c r="C24" s="144"/>
      <c r="D24" s="6" t="s">
        <v>46</v>
      </c>
      <c r="E24" s="56" t="str">
        <f>IF($I$5=1,"",HLOOKUP($H$5,$G$6:$K$11,5,FALSE))</f>
        <v/>
      </c>
    </row>
    <row r="25" spans="1:5" ht="15.75" x14ac:dyDescent="0.3">
      <c r="A25" s="144" t="s">
        <v>47</v>
      </c>
      <c r="B25" s="144"/>
      <c r="C25" s="144"/>
      <c r="D25" s="6" t="s">
        <v>48</v>
      </c>
      <c r="E25" s="56" t="str">
        <f>IF($I$5=1,"",HLOOKUP($H$5,$G$6:$K$11,6,FALSE))</f>
        <v/>
      </c>
    </row>
    <row r="26" spans="1:5" ht="21" customHeight="1" x14ac:dyDescent="0.3">
      <c r="A26" s="127" t="s">
        <v>49</v>
      </c>
      <c r="B26" s="127"/>
      <c r="C26" s="127"/>
      <c r="D26" s="6" t="s">
        <v>50</v>
      </c>
      <c r="E26" s="56" t="str">
        <f>IF($I$5=2,1.2*E21+1.4*E22+3.3*E23+0.6*E24+1*E25,"")</f>
        <v/>
      </c>
    </row>
    <row r="27" spans="1:5" ht="15" customHeight="1" x14ac:dyDescent="0.2">
      <c r="A27" s="87" t="s">
        <v>51</v>
      </c>
      <c r="B27" s="87"/>
      <c r="C27" s="87"/>
      <c r="D27" s="25"/>
      <c r="E27" s="56" t="str">
        <f>IF($I$5=2,IF(E26&gt;2.99,A36,IF(E26&lt;1.81,A38,A37)),"")</f>
        <v/>
      </c>
    </row>
    <row r="28" spans="1:5" ht="15.75" x14ac:dyDescent="0.3">
      <c r="A28" s="127" t="s">
        <v>52</v>
      </c>
      <c r="B28" s="127"/>
      <c r="C28" s="127"/>
      <c r="D28" s="6" t="s">
        <v>53</v>
      </c>
      <c r="E28" s="56" t="str">
        <f>IF($I$5=3,0.717*E21+0.847*E22+3.107*E23+0.42*E24+0.998*E25,"")</f>
        <v/>
      </c>
    </row>
    <row r="29" spans="1:5" x14ac:dyDescent="0.2">
      <c r="A29" s="87" t="s">
        <v>51</v>
      </c>
      <c r="B29" s="87"/>
      <c r="C29" s="87"/>
      <c r="D29" s="25"/>
      <c r="E29" s="56" t="str">
        <f>IF($I$5=3,IF(E28&gt;2.9,A36,IF(E28&lt;1.2,A38,A37)),"")</f>
        <v/>
      </c>
    </row>
    <row r="30" spans="1:5" ht="15.75" x14ac:dyDescent="0.3">
      <c r="A30" s="127" t="s">
        <v>54</v>
      </c>
      <c r="B30" s="127"/>
      <c r="C30" s="127"/>
      <c r="D30" s="6" t="s">
        <v>55</v>
      </c>
      <c r="E30" s="56" t="str">
        <f>IF($I$5=4,6.56*E21+3.26*E22+6.72*E23+1.05*E24,"")</f>
        <v/>
      </c>
    </row>
    <row r="31" spans="1:5" x14ac:dyDescent="0.2">
      <c r="A31" s="87" t="s">
        <v>51</v>
      </c>
      <c r="B31" s="87"/>
      <c r="C31" s="87"/>
      <c r="D31" s="25"/>
      <c r="E31" s="56" t="str">
        <f>IF($I$5=4,IF(E30&gt;2.6,A36,IF(E30&lt;1.1,A38,A37)),"")</f>
        <v/>
      </c>
    </row>
    <row r="32" spans="1:5" x14ac:dyDescent="0.2">
      <c r="A32" s="128" t="s">
        <v>139</v>
      </c>
      <c r="B32" s="128"/>
      <c r="C32" s="128"/>
      <c r="D32" s="128"/>
      <c r="E32" s="128"/>
    </row>
    <row r="33" spans="1:5" x14ac:dyDescent="0.2">
      <c r="A33" s="40"/>
      <c r="B33" s="40"/>
      <c r="C33" s="40"/>
      <c r="D33" s="40"/>
      <c r="E33" s="33"/>
    </row>
    <row r="34" spans="1:5" x14ac:dyDescent="0.2">
      <c r="A34" s="40"/>
      <c r="B34" s="40"/>
      <c r="C34" s="40"/>
      <c r="D34" s="40"/>
      <c r="E34" s="33"/>
    </row>
    <row r="35" spans="1:5" x14ac:dyDescent="0.2">
      <c r="A35" s="99" t="s">
        <v>51</v>
      </c>
      <c r="B35" s="99"/>
      <c r="C35" s="26" t="s">
        <v>56</v>
      </c>
      <c r="D35" s="26" t="s">
        <v>57</v>
      </c>
      <c r="E35" s="26" t="s">
        <v>58</v>
      </c>
    </row>
    <row r="36" spans="1:5" x14ac:dyDescent="0.2">
      <c r="A36" s="94" t="s">
        <v>59</v>
      </c>
      <c r="B36" s="94"/>
      <c r="C36" s="27" t="s">
        <v>60</v>
      </c>
      <c r="D36" s="27" t="s">
        <v>61</v>
      </c>
      <c r="E36" s="27" t="s">
        <v>62</v>
      </c>
    </row>
    <row r="37" spans="1:5" x14ac:dyDescent="0.2">
      <c r="A37" s="97" t="s">
        <v>63</v>
      </c>
      <c r="B37" s="97"/>
      <c r="C37" s="27" t="s">
        <v>64</v>
      </c>
      <c r="D37" s="27" t="s">
        <v>65</v>
      </c>
      <c r="E37" s="27" t="s">
        <v>66</v>
      </c>
    </row>
    <row r="38" spans="1:5" x14ac:dyDescent="0.2">
      <c r="A38" s="98" t="s">
        <v>67</v>
      </c>
      <c r="B38" s="98"/>
      <c r="C38" s="27" t="s">
        <v>68</v>
      </c>
      <c r="D38" s="27" t="s">
        <v>69</v>
      </c>
      <c r="E38" s="27" t="s">
        <v>70</v>
      </c>
    </row>
    <row r="39" spans="1:5" ht="19.5" customHeight="1" x14ac:dyDescent="0.2">
      <c r="A39" s="41"/>
      <c r="B39" s="41"/>
      <c r="C39" s="41"/>
      <c r="D39" s="33"/>
      <c r="E39" s="33"/>
    </row>
    <row r="40" spans="1:5" x14ac:dyDescent="0.2">
      <c r="A40" s="88" t="s">
        <v>19</v>
      </c>
      <c r="B40" s="88"/>
      <c r="C40" s="88"/>
      <c r="D40" s="88"/>
      <c r="E40" s="8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21" t="s">
        <v>122</v>
      </c>
      <c r="C44" s="126"/>
      <c r="D44" s="123" t="str">
        <f>CONCATENATE("Hodnoty z príslušných výkazov roku ",E7)</f>
        <v>Hodnoty z príslušných výkazov roku 2018</v>
      </c>
      <c r="E44" s="124"/>
    </row>
    <row r="45" spans="1:5" x14ac:dyDescent="0.2">
      <c r="A45" s="30" t="s">
        <v>24</v>
      </c>
      <c r="B45" s="87" t="s">
        <v>121</v>
      </c>
      <c r="C45" s="87"/>
      <c r="D45" s="119"/>
      <c r="E45" s="119"/>
    </row>
    <row r="46" spans="1:5" x14ac:dyDescent="0.2">
      <c r="A46" s="30" t="s">
        <v>25</v>
      </c>
      <c r="B46" s="87" t="s">
        <v>120</v>
      </c>
      <c r="C46" s="87"/>
      <c r="D46" s="119"/>
      <c r="E46" s="119"/>
    </row>
    <row r="47" spans="1:5" x14ac:dyDescent="0.2">
      <c r="A47" s="30" t="s">
        <v>72</v>
      </c>
      <c r="B47" s="117" t="s">
        <v>119</v>
      </c>
      <c r="C47" s="117"/>
      <c r="D47" s="119"/>
      <c r="E47" s="119"/>
    </row>
    <row r="48" spans="1:5" x14ac:dyDescent="0.2">
      <c r="A48" s="30" t="s">
        <v>73</v>
      </c>
      <c r="B48" s="87" t="s">
        <v>118</v>
      </c>
      <c r="C48" s="87"/>
      <c r="D48" s="118"/>
      <c r="E48" s="118"/>
    </row>
    <row r="49" spans="1:5" x14ac:dyDescent="0.2">
      <c r="A49" s="30" t="s">
        <v>74</v>
      </c>
      <c r="B49" s="87" t="s">
        <v>117</v>
      </c>
      <c r="C49" s="87"/>
      <c r="D49" s="118"/>
      <c r="E49" s="118"/>
    </row>
    <row r="50" spans="1:5" x14ac:dyDescent="0.2">
      <c r="A50" s="30" t="s">
        <v>75</v>
      </c>
      <c r="B50" s="117" t="s">
        <v>116</v>
      </c>
      <c r="C50" s="117"/>
      <c r="D50" s="118"/>
      <c r="E50" s="118"/>
    </row>
    <row r="51" spans="1:5" x14ac:dyDescent="0.2">
      <c r="A51" s="30" t="s">
        <v>76</v>
      </c>
      <c r="B51" s="87" t="s">
        <v>115</v>
      </c>
      <c r="C51" s="87"/>
      <c r="D51" s="118"/>
      <c r="E51" s="118"/>
    </row>
    <row r="52" spans="1:5" x14ac:dyDescent="0.2">
      <c r="A52" s="30" t="s">
        <v>77</v>
      </c>
      <c r="B52" s="117" t="s">
        <v>114</v>
      </c>
      <c r="C52" s="117"/>
      <c r="D52" s="118"/>
      <c r="E52" s="11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21" t="s">
        <v>122</v>
      </c>
      <c r="C56" s="126"/>
      <c r="D56" s="123" t="str">
        <f>CONCATENATE("Hodnoty z príslušných výkazov roku ",E7)</f>
        <v>Hodnoty z príslušných výkazov roku 2018</v>
      </c>
      <c r="E56" s="124"/>
    </row>
    <row r="57" spans="1:5" x14ac:dyDescent="0.2">
      <c r="A57" s="30" t="s">
        <v>24</v>
      </c>
      <c r="B57" s="87" t="s">
        <v>121</v>
      </c>
      <c r="C57" s="87"/>
      <c r="D57" s="119"/>
      <c r="E57" s="119"/>
    </row>
    <row r="58" spans="1:5" x14ac:dyDescent="0.2">
      <c r="A58" s="30" t="s">
        <v>25</v>
      </c>
      <c r="B58" s="87" t="s">
        <v>129</v>
      </c>
      <c r="C58" s="87"/>
      <c r="D58" s="119"/>
      <c r="E58" s="119"/>
    </row>
    <row r="59" spans="1:5" x14ac:dyDescent="0.2">
      <c r="A59" s="30" t="s">
        <v>72</v>
      </c>
      <c r="B59" s="117" t="s">
        <v>128</v>
      </c>
      <c r="C59" s="117"/>
      <c r="D59" s="119"/>
      <c r="E59" s="119"/>
    </row>
    <row r="60" spans="1:5" x14ac:dyDescent="0.2">
      <c r="A60" s="30" t="s">
        <v>73</v>
      </c>
      <c r="B60" s="87" t="s">
        <v>127</v>
      </c>
      <c r="C60" s="87"/>
      <c r="D60" s="118"/>
      <c r="E60" s="118"/>
    </row>
    <row r="61" spans="1:5" x14ac:dyDescent="0.2">
      <c r="A61" s="30" t="s">
        <v>74</v>
      </c>
      <c r="B61" s="87" t="s">
        <v>126</v>
      </c>
      <c r="C61" s="87"/>
      <c r="D61" s="118"/>
      <c r="E61" s="118"/>
    </row>
    <row r="62" spans="1:5" x14ac:dyDescent="0.2">
      <c r="A62" s="30" t="s">
        <v>75</v>
      </c>
      <c r="B62" s="117" t="s">
        <v>125</v>
      </c>
      <c r="C62" s="117"/>
      <c r="D62" s="118"/>
      <c r="E62" s="118"/>
    </row>
    <row r="63" spans="1:5" x14ac:dyDescent="0.2">
      <c r="A63" s="30" t="s">
        <v>76</v>
      </c>
      <c r="B63" s="87" t="s">
        <v>124</v>
      </c>
      <c r="C63" s="87"/>
      <c r="D63" s="118"/>
      <c r="E63" s="118"/>
    </row>
    <row r="64" spans="1:5" x14ac:dyDescent="0.2">
      <c r="A64" s="30" t="s">
        <v>77</v>
      </c>
      <c r="B64" s="117" t="s">
        <v>138</v>
      </c>
      <c r="C64" s="117"/>
      <c r="D64" s="118"/>
      <c r="E64" s="118"/>
    </row>
    <row r="65" spans="1:5" x14ac:dyDescent="0.2">
      <c r="A65" s="31"/>
      <c r="B65" s="31"/>
      <c r="C65" s="31"/>
      <c r="D65" s="32"/>
      <c r="E65" s="32"/>
    </row>
    <row r="66" spans="1:5" x14ac:dyDescent="0.2">
      <c r="A66" s="88" t="s">
        <v>32</v>
      </c>
      <c r="B66" s="88"/>
      <c r="C66" s="88"/>
      <c r="D66" s="88"/>
      <c r="E66" s="8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21" t="s">
        <v>123</v>
      </c>
      <c r="C70" s="122"/>
      <c r="D70" s="123" t="str">
        <f>CONCATENATE("Hodnoty z príslušných výkazov roku ",E7)</f>
        <v>Hodnoty z príslušných výkazov roku 2018</v>
      </c>
      <c r="E70" s="124"/>
    </row>
    <row r="71" spans="1:5" x14ac:dyDescent="0.2">
      <c r="A71" s="30" t="s">
        <v>24</v>
      </c>
      <c r="B71" s="87" t="s">
        <v>130</v>
      </c>
      <c r="C71" s="87"/>
      <c r="D71" s="119"/>
      <c r="E71" s="119" t="s">
        <v>80</v>
      </c>
    </row>
    <row r="72" spans="1:5" x14ac:dyDescent="0.2">
      <c r="A72" s="30" t="s">
        <v>25</v>
      </c>
      <c r="B72" s="87" t="s">
        <v>133</v>
      </c>
      <c r="C72" s="87"/>
      <c r="D72" s="119"/>
      <c r="E72" s="119" t="s">
        <v>81</v>
      </c>
    </row>
    <row r="73" spans="1:5" x14ac:dyDescent="0.2">
      <c r="A73" s="30" t="s">
        <v>72</v>
      </c>
      <c r="B73" s="117" t="s">
        <v>132</v>
      </c>
      <c r="C73" s="117"/>
      <c r="D73" s="119"/>
      <c r="E73" s="119" t="s">
        <v>82</v>
      </c>
    </row>
    <row r="74" spans="1:5" x14ac:dyDescent="0.2">
      <c r="A74" s="30" t="s">
        <v>73</v>
      </c>
      <c r="B74" s="87" t="s">
        <v>131</v>
      </c>
      <c r="C74" s="87"/>
      <c r="D74" s="118"/>
      <c r="E74" s="118" t="s">
        <v>83</v>
      </c>
    </row>
    <row r="75" spans="1:5" x14ac:dyDescent="0.2">
      <c r="A75" s="30" t="s">
        <v>74</v>
      </c>
      <c r="B75" s="87" t="s">
        <v>134</v>
      </c>
      <c r="C75" s="87"/>
      <c r="D75" s="118"/>
      <c r="E75" s="118" t="s">
        <v>84</v>
      </c>
    </row>
    <row r="76" spans="1:5" x14ac:dyDescent="0.2">
      <c r="A76" s="30" t="s">
        <v>75</v>
      </c>
      <c r="B76" s="117" t="s">
        <v>135</v>
      </c>
      <c r="C76" s="117"/>
      <c r="D76" s="118"/>
      <c r="E76" s="118" t="s">
        <v>85</v>
      </c>
    </row>
    <row r="77" spans="1:5" x14ac:dyDescent="0.2">
      <c r="A77" s="30" t="s">
        <v>76</v>
      </c>
      <c r="B77" s="87" t="s">
        <v>136</v>
      </c>
      <c r="C77" s="87"/>
      <c r="D77" s="118"/>
      <c r="E77" s="118" t="s">
        <v>86</v>
      </c>
    </row>
    <row r="78" spans="1:5" x14ac:dyDescent="0.2">
      <c r="A78" s="30" t="s">
        <v>77</v>
      </c>
      <c r="B78" s="117" t="s">
        <v>137</v>
      </c>
      <c r="C78" s="117"/>
      <c r="D78" s="118"/>
      <c r="E78" s="11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88" t="s">
        <v>142</v>
      </c>
      <c r="B83" s="88"/>
      <c r="C83" s="88"/>
      <c r="D83" s="88"/>
      <c r="E83" s="8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21" t="s">
        <v>147</v>
      </c>
      <c r="C87" s="122"/>
      <c r="D87" s="123" t="str">
        <f>CONCATENATE("Hodnoty z príslušných výkazov roku ",E7)</f>
        <v>Hodnoty z príslušných výkazov roku 2018</v>
      </c>
      <c r="E87" s="124"/>
    </row>
    <row r="88" spans="1:5" x14ac:dyDescent="0.2">
      <c r="A88" s="30" t="s">
        <v>24</v>
      </c>
      <c r="B88" s="87" t="s">
        <v>148</v>
      </c>
      <c r="C88" s="87"/>
      <c r="D88" s="119"/>
      <c r="E88" s="119" t="s">
        <v>80</v>
      </c>
    </row>
    <row r="89" spans="1:5" x14ac:dyDescent="0.2">
      <c r="A89" s="30" t="s">
        <v>25</v>
      </c>
      <c r="B89" s="87" t="s">
        <v>149</v>
      </c>
      <c r="C89" s="87"/>
      <c r="D89" s="119"/>
      <c r="E89" s="119" t="s">
        <v>81</v>
      </c>
    </row>
    <row r="90" spans="1:5" x14ac:dyDescent="0.2">
      <c r="A90" s="30" t="s">
        <v>72</v>
      </c>
      <c r="B90" s="117" t="s">
        <v>151</v>
      </c>
      <c r="C90" s="117"/>
      <c r="D90" s="119"/>
      <c r="E90" s="119" t="s">
        <v>82</v>
      </c>
    </row>
    <row r="91" spans="1:5" x14ac:dyDescent="0.2">
      <c r="A91" s="30" t="s">
        <v>73</v>
      </c>
      <c r="B91" s="120" t="s">
        <v>153</v>
      </c>
      <c r="C91" s="120"/>
      <c r="D91" s="118"/>
      <c r="E91" s="118" t="s">
        <v>83</v>
      </c>
    </row>
    <row r="92" spans="1:5" x14ac:dyDescent="0.2">
      <c r="A92" s="30" t="s">
        <v>74</v>
      </c>
      <c r="B92" s="87" t="s">
        <v>150</v>
      </c>
      <c r="C92" s="87"/>
      <c r="D92" s="118"/>
      <c r="E92" s="118" t="s">
        <v>84</v>
      </c>
    </row>
    <row r="93" spans="1:5" x14ac:dyDescent="0.2">
      <c r="A93" s="30" t="s">
        <v>75</v>
      </c>
      <c r="B93" s="117" t="s">
        <v>135</v>
      </c>
      <c r="C93" s="117"/>
      <c r="D93" s="118"/>
      <c r="E93" s="118" t="s">
        <v>85</v>
      </c>
    </row>
    <row r="94" spans="1:5" x14ac:dyDescent="0.2">
      <c r="A94" s="30" t="s">
        <v>76</v>
      </c>
      <c r="B94" s="87" t="s">
        <v>156</v>
      </c>
      <c r="C94" s="87"/>
      <c r="D94" s="118"/>
      <c r="E94" s="118" t="s">
        <v>86</v>
      </c>
    </row>
    <row r="95" spans="1:5" x14ac:dyDescent="0.2">
      <c r="A95" s="30" t="s">
        <v>77</v>
      </c>
      <c r="B95" s="117" t="s">
        <v>152</v>
      </c>
      <c r="C95" s="117"/>
      <c r="D95" s="118"/>
      <c r="E95" s="11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8" t="s">
        <v>144</v>
      </c>
      <c r="B100" s="88"/>
      <c r="C100" s="88"/>
      <c r="D100" s="88"/>
      <c r="E100" s="88"/>
    </row>
    <row r="101" spans="1:5" x14ac:dyDescent="0.2">
      <c r="A101" s="31"/>
      <c r="B101" s="31"/>
      <c r="C101" s="31"/>
      <c r="D101" s="32"/>
      <c r="E101" s="32"/>
    </row>
    <row r="102" spans="1:5" x14ac:dyDescent="0.2">
      <c r="A102" s="29"/>
      <c r="B102" s="28"/>
      <c r="C102" s="28"/>
    </row>
    <row r="103" spans="1:5" ht="180.75" customHeight="1" x14ac:dyDescent="0.2">
      <c r="A103" s="114" t="s">
        <v>157</v>
      </c>
      <c r="B103" s="115"/>
      <c r="C103" s="115"/>
      <c r="D103" s="115"/>
      <c r="E103" s="116"/>
    </row>
  </sheetData>
  <sheetProtection algorithmName="SHA-512" hashValue="D1yQOSnUUYUMISuq3mksus5LZxUP+DcM1/fl+3MLBzswoQRqxcNBqwSY7ReCSvh0KaUxcOfwZ86H99ncACveMw==" saltValue="q191/piDQTiJAJi1QTzl2A=="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one</cp:lastModifiedBy>
  <cp:lastPrinted>2018-04-23T10:42:10Z</cp:lastPrinted>
  <dcterms:created xsi:type="dcterms:W3CDTF">2018-03-08T11:24:00Z</dcterms:created>
  <dcterms:modified xsi:type="dcterms:W3CDTF">2019-10-30T17:50:49Z</dcterms:modified>
</cp:coreProperties>
</file>