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trlProps/ctrlProp8.xml" ContentType="application/vnd.ms-excel.controlproperties+xml"/>
  <Override PartName="/xl/ctrlProps/ctrlProp7.xml" ContentType="application/vnd.ms-excel.control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6.xml" ContentType="application/vnd.ms-excel.controlproperties+xml"/>
  <Override PartName="/xl/ctrlProps/ctrlProp5.xml" ContentType="application/vnd.ms-excel.controlproperties+xml"/>
  <Override PartName="/xl/sharedStrings.xml" ContentType="application/vnd.openxmlformats-officedocument.spreadsheetml.sharedStrings+xml"/>
  <Override PartName="/xl/ctrlProps/ctrlProp4.xml" ContentType="application/vnd.ms-excel.controlproperties+xml"/>
  <Override PartName="/xl/ctrlProps/ctrlProp3.xml" ContentType="application/vnd.ms-excel.controlproperties+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ento_zošit"/>
  <bookViews>
    <workbookView xWindow="0" yWindow="0" windowWidth="28800" windowHeight="12135"/>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J7" i="2"/>
  <c r="J11"/>
  <c r="J10"/>
  <c r="J9"/>
  <c r="J8"/>
  <c r="D70"/>
  <c r="D87"/>
  <c r="E25"/>
  <c r="E24"/>
  <c r="E23"/>
  <c r="E22"/>
  <c r="E21"/>
  <c r="D56" l="1"/>
  <c r="D44"/>
  <c r="E20"/>
  <c r="D62" i="1" l="1"/>
  <c r="D49"/>
  <c r="D38"/>
  <c r="D21"/>
  <c r="E26" i="2" l="1"/>
  <c r="E27" s="1"/>
  <c r="E30"/>
  <c r="E31" s="1"/>
  <c r="E28"/>
  <c r="E29" s="1"/>
  <c r="I40" i="1" l="1"/>
  <c r="K41"/>
  <c r="J41"/>
  <c r="I41"/>
  <c r="D24" s="1"/>
  <c r="K42"/>
  <c r="D25" s="1"/>
  <c r="J42"/>
  <c r="I42"/>
  <c r="J39"/>
  <c r="K40"/>
  <c r="J40"/>
  <c r="K39"/>
  <c r="I39"/>
  <c r="D22" s="1"/>
  <c r="D23" l="1"/>
  <c r="D26"/>
  <c r="D27" s="1"/>
  <c r="I7" i="2" l="1"/>
  <c r="H7"/>
  <c r="G7"/>
  <c r="I11"/>
  <c r="H11"/>
  <c r="G11"/>
  <c r="I10"/>
  <c r="H10"/>
  <c r="G10"/>
  <c r="I9"/>
  <c r="H9"/>
  <c r="G9"/>
  <c r="I8"/>
  <c r="H8"/>
  <c r="G8"/>
</calcChain>
</file>

<file path=xl/comments1.xml><?xml version="1.0" encoding="utf-8"?>
<comments xmlns="http://schemas.openxmlformats.org/spreadsheetml/2006/main">
  <authors>
    <author>Autor</author>
    <author>Macko Marek</author>
  </authors>
  <commentList>
    <comment ref="D7" authorId="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authors>
    <author>Autor</author>
    <author>RO</author>
    <author>Macko Marek</author>
  </authors>
  <commentList>
    <comment ref="E7" authorId="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<sst xmlns="http://schemas.openxmlformats.org/spreadsheetml/2006/main" count="232" uniqueCount="162">
  <si>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</si>
  <si>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</si>
  <si>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</si>
  <si>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</si>
  <si>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</si>
  <si>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</si>
  <si>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</si>
  <si>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</si>
  <si>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</si>
  <si>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</si>
  <si>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</si>
  <si>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</si>
  <si>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</si>
  <si>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</si>
  <si>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</si>
  <si>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</si>
  <si>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</si>
  <si>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</si>
  <si>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</si>
  <si>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</si>
  <si>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</si>
  <si>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</si>
  <si>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</si>
  <si>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</si>
  <si>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</si>
  <si>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</si>
  <si>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</si>
  <si>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</si>
  <si>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</si>
  <si>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</si>
  <si>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</si>
  <si>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</si>
  <si>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</si>
  <si>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</si>
  <si>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</si>
  <si>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</si>
  <si>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</si>
  <si>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</si>
  <si>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</si>
  <si>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</si>
  <si>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</si>
  <si>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</si>
  <si>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</si>
  <si>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</si>
  <si>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</si>
  <si>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</si>
  <si>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</si>
  <si>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</si>
  <si>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</si>
  <si>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</si>
  <si>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</si>
  <si>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</si>
  <si>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</si>
  <si>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</si>
  <si>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</si>
  <si>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</si>
  <si>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</si>
  <si>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</si>
  <si>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</si>
  <si>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</si>
  <si>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</si>
  <si>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</si>
  <si>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</si>
  <si>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</si>
  <si>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</si>
  <si>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</si>
  <si>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</si>
  <si>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</si>
  <si>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</si>
  <si>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</si>
  <si>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</si>
  <si>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</si>
  <si>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</si>
  <si>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</si>
  <si>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</si>
  <si>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</si>
  <si>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</si>
  <si>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</si>
  <si>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</si>
  <si>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</si>
  <si>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</si>
  <si>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</si>
  <si>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</si>
  <si>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</si>
  <si>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</si>
  <si>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</si>
  <si>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</si>
  <si>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</si>
  <si>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</si>
  <si>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</si>
  <si>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</si>
  <si>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</si>
  <si>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</si>
  <si>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</si>
  <si>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</si>
  <si>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</si>
  <si>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</si>
  <si>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</si>
  <si>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</si>
  <si>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</si>
  <si>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</si>
  <si>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</si>
  <si>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</si>
  <si>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</si>
  <si>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</si>
  <si>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</si>
  <si>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</si>
  <si>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</si>
  <si>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</si>
  <si>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</si>
  <si>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</si>
  <si>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</si>
  <si>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</si>
  <si>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</si>
  <si>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</si>
  <si>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</si>
  <si>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</si>
  <si>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</si>
  <si>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</si>
  <si>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</si>
  <si>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</si>
  <si>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</si>
  <si>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</si>
  <si>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</si>
  <si>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</si>
  <si>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</si>
  <si>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</si>
  <si>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</si>
  <si>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</si>
  <si>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</si>
  <si>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</si>
  <si>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</si>
  <si>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</si>
  <si>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</si>
  <si>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</si>
  <si>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</si>
  <si>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</si>
  <si>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</si>
  <si>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</si>
  <si>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</si>
  <si>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</si>
  <si>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</si>
  <si>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</si>
  <si>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</si>
  <si>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</si>
  <si>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</si>
  <si>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</si>
  <si>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</si>
  <si>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</si>
  <si>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</si>
  <si>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</si>
  <si>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</si>
  <si>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</si>
  <si>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</si>
  <si>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</si>
  <si>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</si>
  <si>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</si>
  <si>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</si>
  <si>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</si>
  <si>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</si>
  <si>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t>Príloha 8 ŽoPr - Ukazovatele hodnotenia finančnej situácie</t>
  </si>
  <si>
    <r>
      <rPr>
        <sz val="10"/>
        <rFont val="Arial"/>
        <family val="2"/>
        <charset val="238"/>
      </rPr>
      <t>Príloha 7 ŽoPr - Ukazovatele hodnotenia finančnej situácie</t>
    </r>
    <r>
      <rPr>
        <i/>
        <sz val="10"/>
        <rFont val="Arial"/>
        <family val="2"/>
        <charset val="238"/>
      </rPr>
      <t xml:space="preserve"> </t>
    </r>
  </si>
</sst>
</file>

<file path=xl/styles.xml><?xml version="1.0" encoding="utf-8"?>
<styleSheet xmlns="http://schemas.openxmlformats.org/spreadsheetml/2006/main">
  <numFmts count="2">
    <numFmt numFmtId="43" formatCode="_-* #,##0.00\ _€_-;\-* #,##0.00\ _€_-;_-* &quot;-&quot;??\ _€_-;_-@_-"/>
    <numFmt numFmtId="164" formatCode="#,##0.00_ ;[Red]\-#,##0.00\ "/>
  </numFmts>
  <fonts count="2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43"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4" fontId="4" fillId="5" borderId="8" xfId="0" applyNumberFormat="1" applyFont="1" applyFill="1" applyBorder="1" applyAlignment="1" applyProtection="1">
      <alignment horizontal="left" vertical="center"/>
      <protection hidden="1"/>
    </xf>
    <xf numFmtId="164" fontId="4" fillId="0" borderId="8" xfId="2" applyNumberFormat="1" applyFont="1" applyBorder="1" applyAlignment="1" applyProtection="1">
      <alignment horizontal="center" vertical="center"/>
      <protection hidden="1"/>
    </xf>
    <xf numFmtId="164" fontId="4" fillId="5" borderId="11" xfId="2" applyNumberFormat="1" applyFont="1" applyFill="1" applyBorder="1" applyAlignment="1" applyProtection="1">
      <alignment horizontal="left"/>
      <protection hidden="1"/>
    </xf>
    <xf numFmtId="164"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43"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4"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4"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4" fontId="11" fillId="0" borderId="11" xfId="2" applyNumberFormat="1" applyFont="1" applyBorder="1" applyAlignment="1" applyProtection="1">
      <alignment horizontal="center" vertical="center" wrapText="1"/>
      <protection locked="0"/>
    </xf>
    <xf numFmtId="0" fontId="4" fillId="2" borderId="11" xfId="2" applyFont="1" applyFill="1" applyBorder="1" applyAlignment="1" applyProtection="1">
      <alignment horizontal="left" vertical="center"/>
      <protection hidden="1"/>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4" fillId="2" borderId="0" xfId="0" applyFont="1" applyFill="1" applyAlignment="1" applyProtection="1">
      <alignment horizontal="center"/>
      <protection hidden="1"/>
    </xf>
    <xf numFmtId="0" fontId="8" fillId="3" borderId="13"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0" fontId="11" fillId="10" borderId="35"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cellXfs>
  <cellStyles count="5">
    <cellStyle name="čiarky" xfId="1" builtinId="3"/>
    <cellStyle name="Normálna 2" xfId="3"/>
    <cellStyle name="normálne" xfId="0" builtinId="0"/>
    <cellStyle name="normálne_Hárok1" xfId="2"/>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2</xdr:col>
      <xdr:colOff>368019</xdr:colOff>
      <xdr:row>1</xdr:row>
      <xdr:rowOff>17930</xdr:rowOff>
    </xdr:from>
    <xdr:to>
      <xdr:col>3</xdr:col>
      <xdr:colOff>453275</xdr:colOff>
      <xdr:row>3</xdr:row>
      <xdr:rowOff>135031</xdr:rowOff>
    </xdr:to>
    <xdr:pic>
      <xdr:nvPicPr>
        <xdr:cNvPr id="7" name="Obrázok 2"/>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t="23326" b="28358"/>
        <a:stretch>
          <a:fillRect/>
        </a:stretch>
      </xdr:blipFill>
      <xdr:spPr bwMode="auto">
        <a:xfrm>
          <a:off x="4139919" y="179855"/>
          <a:ext cx="1914056" cy="879101"/>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533401</xdr:colOff>
      <xdr:row>1</xdr:row>
      <xdr:rowOff>152401</xdr:rowOff>
    </xdr:from>
    <xdr:to>
      <xdr:col>1</xdr:col>
      <xdr:colOff>647700</xdr:colOff>
      <xdr:row>3</xdr:row>
      <xdr:rowOff>95250</xdr:rowOff>
    </xdr:to>
    <xdr:pic>
      <xdr:nvPicPr>
        <xdr:cNvPr id="14" name="Obrázok 13" descr="NASA_LIESKA_-_LOGO-1.png"/>
        <xdr:cNvPicPr/>
      </xdr:nvPicPr>
      <xdr:blipFill>
        <a:blip xmlns:r="http://schemas.openxmlformats.org/officeDocument/2006/relationships" r:embed="rId4" cstate="print"/>
        <a:stretch>
          <a:fillRect/>
        </a:stretch>
      </xdr:blipFill>
      <xdr:spPr>
        <a:xfrm>
          <a:off x="533401" y="314326"/>
          <a:ext cx="723899" cy="704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2</xdr:col>
      <xdr:colOff>1534231</xdr:colOff>
      <xdr:row>1</xdr:row>
      <xdr:rowOff>27214</xdr:rowOff>
    </xdr:from>
    <xdr:to>
      <xdr:col>3</xdr:col>
      <xdr:colOff>1268903</xdr:colOff>
      <xdr:row>3</xdr:row>
      <xdr:rowOff>139272</xdr:rowOff>
    </xdr:to>
    <xdr:pic>
      <xdr:nvPicPr>
        <xdr:cNvPr id="8" name="Obrázok 2"/>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t="23326" b="28358"/>
        <a:stretch>
          <a:fillRect/>
        </a:stretch>
      </xdr:blipFill>
      <xdr:spPr bwMode="auto">
        <a:xfrm>
          <a:off x="4282874" y="190500"/>
          <a:ext cx="1911815" cy="87405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xdr:cNvPicPr>
          <a:picLocks noChangeAspect="1" noChangeArrowheads="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285750</xdr:colOff>
      <xdr:row>1</xdr:row>
      <xdr:rowOff>95250</xdr:rowOff>
    </xdr:from>
    <xdr:to>
      <xdr:col>1</xdr:col>
      <xdr:colOff>907676</xdr:colOff>
      <xdr:row>2</xdr:row>
      <xdr:rowOff>72839</xdr:rowOff>
    </xdr:to>
    <xdr:sp macro="" textlink="">
      <xdr:nvSpPr>
        <xdr:cNvPr id="11" name="Zaoblený obdĺžnik 15"/>
        <xdr:cNvSpPr>
          <a:spLocks noChangeArrowheads="1"/>
        </xdr:cNvSpPr>
      </xdr:nvSpPr>
      <xdr:spPr bwMode="auto">
        <a:xfrm>
          <a:off x="285750" y="257175"/>
          <a:ext cx="1345826" cy="577664"/>
        </a:xfrm>
        <a:prstGeom prst="roundRect">
          <a:avLst>
            <a:gd name="adj" fmla="val 16667"/>
          </a:avLst>
        </a:prstGeom>
        <a:noFill/>
        <a:ln w="3175">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sk-SK" sz="1200" b="0" i="0" u="none" strike="noStrike" baseline="0">
              <a:solidFill>
                <a:srgbClr val="000000"/>
              </a:solidFill>
              <a:latin typeface="Times New Roman"/>
              <a:cs typeface="Times New Roman"/>
            </a:rPr>
            <a:t>Logo MAS</a:t>
          </a:r>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trlProp" Target="../ctrlProps/ctrlProp9.xml"/><Relationship Id="rId4" Type="http://schemas.openxmlformats.org/officeDocument/2006/relationships/comments" Target="../comments2.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sheetPr codeName="Hárok2"/>
  <dimension ref="A1:X78"/>
  <sheetViews>
    <sheetView tabSelected="1" view="pageBreakPreview" zoomScaleNormal="100" zoomScaleSheetLayoutView="100" workbookViewId="0">
      <selection activeCell="H15" sqref="H15"/>
    </sheetView>
  </sheetViews>
  <sheetFormatPr defaultRowHeight="12.7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c r="A1" s="102" t="s">
        <v>161</v>
      </c>
      <c r="B1" s="102"/>
      <c r="C1" s="102"/>
      <c r="D1" s="102"/>
    </row>
    <row r="2" spans="1:4" ht="47.25" customHeight="1">
      <c r="A2" s="64"/>
      <c r="B2" s="44"/>
      <c r="C2" s="44"/>
      <c r="D2" s="44"/>
    </row>
    <row r="3" spans="1:4" ht="12.75" customHeight="1">
      <c r="A3" s="44"/>
      <c r="B3" s="44"/>
      <c r="C3" s="44"/>
      <c r="D3" s="44"/>
    </row>
    <row r="4" spans="1:4" ht="12.75" customHeight="1">
      <c r="A4" s="54"/>
      <c r="B4" s="54"/>
      <c r="C4" s="54"/>
      <c r="D4" s="54"/>
    </row>
    <row r="5" spans="1:4" ht="48.75" customHeight="1">
      <c r="A5" s="103" t="s">
        <v>0</v>
      </c>
      <c r="B5" s="103"/>
      <c r="C5" s="103"/>
      <c r="D5" s="103"/>
    </row>
    <row r="6" spans="1:4" ht="21" thickBot="1">
      <c r="A6" s="59"/>
      <c r="B6" s="59"/>
      <c r="C6" s="59"/>
      <c r="D6" s="59"/>
    </row>
    <row r="7" spans="1:4" ht="48.75" customHeight="1" thickBot="1">
      <c r="A7" s="104" t="s">
        <v>1</v>
      </c>
      <c r="B7" s="105"/>
      <c r="C7" s="106"/>
      <c r="D7" s="83"/>
    </row>
    <row r="8" spans="1:4" ht="20.25">
      <c r="A8" s="59"/>
      <c r="B8" s="59"/>
      <c r="C8" s="59"/>
      <c r="D8" s="59"/>
    </row>
    <row r="9" spans="1:4" ht="12" customHeight="1">
      <c r="A9" s="107" t="s">
        <v>141</v>
      </c>
      <c r="B9" s="107"/>
      <c r="C9" s="107"/>
      <c r="D9" s="107"/>
    </row>
    <row r="10" spans="1:4" ht="12" customHeight="1">
      <c r="A10" s="107"/>
      <c r="B10" s="107"/>
      <c r="C10" s="107"/>
      <c r="D10" s="107"/>
    </row>
    <row r="11" spans="1:4" ht="12" customHeight="1">
      <c r="A11" s="107"/>
      <c r="B11" s="107"/>
      <c r="C11" s="107"/>
      <c r="D11" s="107"/>
    </row>
    <row r="12" spans="1:4" ht="12" customHeight="1">
      <c r="A12" s="107"/>
      <c r="B12" s="107"/>
      <c r="C12" s="107"/>
      <c r="D12" s="107"/>
    </row>
    <row r="13" spans="1:4" ht="12" customHeight="1">
      <c r="A13" s="107"/>
      <c r="B13" s="107"/>
      <c r="C13" s="107"/>
      <c r="D13" s="107"/>
    </row>
    <row r="14" spans="1:4" ht="12" customHeight="1">
      <c r="A14" s="107"/>
      <c r="B14" s="107"/>
      <c r="C14" s="107"/>
      <c r="D14" s="107"/>
    </row>
    <row r="15" spans="1:4" ht="12" customHeight="1">
      <c r="A15" s="107"/>
      <c r="B15" s="107"/>
      <c r="C15" s="107"/>
      <c r="D15" s="107"/>
    </row>
    <row r="16" spans="1:4" ht="12" customHeight="1">
      <c r="A16" s="107"/>
      <c r="B16" s="107"/>
      <c r="C16" s="107"/>
      <c r="D16" s="107"/>
    </row>
    <row r="17" spans="1:4" ht="12" customHeight="1">
      <c r="A17" s="107"/>
      <c r="B17" s="107"/>
      <c r="C17" s="107"/>
      <c r="D17" s="107"/>
    </row>
    <row r="18" spans="1:4" ht="14.25" customHeight="1">
      <c r="A18" s="60"/>
      <c r="B18" s="60"/>
      <c r="C18" s="60"/>
      <c r="D18" s="60"/>
    </row>
    <row r="19" spans="1:4" ht="40.5" customHeight="1">
      <c r="A19" s="113" t="s">
        <v>35</v>
      </c>
      <c r="B19" s="113"/>
      <c r="C19" s="113"/>
      <c r="D19" s="113"/>
    </row>
    <row r="20" spans="1:4" ht="12" customHeight="1">
      <c r="A20" s="59"/>
      <c r="B20" s="59"/>
      <c r="C20" s="59"/>
      <c r="D20" s="59"/>
    </row>
    <row r="21" spans="1:4">
      <c r="A21" s="108" t="s">
        <v>2</v>
      </c>
      <c r="B21" s="109"/>
      <c r="C21" s="2" t="s">
        <v>3</v>
      </c>
      <c r="D21" s="3" t="str">
        <f>CONCATENATE("Hodnoty z výkazov roku ",D7)</f>
        <v xml:space="preserve">Hodnoty z výkazov roku </v>
      </c>
    </row>
    <row r="22" spans="1:4">
      <c r="A22" s="110" t="s">
        <v>4</v>
      </c>
      <c r="B22" s="110"/>
      <c r="C22" s="4" t="s">
        <v>5</v>
      </c>
      <c r="D22" s="5" t="e">
        <f>HLOOKUP($J$36,$I$38:$K$42,2,FALSE)</f>
        <v>#DIV/0!</v>
      </c>
    </row>
    <row r="23" spans="1:4">
      <c r="A23" s="110" t="s">
        <v>6</v>
      </c>
      <c r="B23" s="110"/>
      <c r="C23" s="4" t="s">
        <v>7</v>
      </c>
      <c r="D23" s="5" t="e">
        <f>HLOOKUP($J$36,$I$38:$K$42,3,FALSE)</f>
        <v>#DIV/0!</v>
      </c>
    </row>
    <row r="24" spans="1:4">
      <c r="A24" s="110" t="s">
        <v>8</v>
      </c>
      <c r="B24" s="110"/>
      <c r="C24" s="4" t="s">
        <v>9</v>
      </c>
      <c r="D24" s="5" t="e">
        <f>HLOOKUP($J$36,$I$38:$K$42,4,FALSE)</f>
        <v>#DIV/0!</v>
      </c>
    </row>
    <row r="25" spans="1:4">
      <c r="A25" s="110" t="s">
        <v>10</v>
      </c>
      <c r="B25" s="110"/>
      <c r="C25" s="4" t="s">
        <v>11</v>
      </c>
      <c r="D25" s="55" t="e">
        <f>HLOOKUP($J$36,$I$38:$K$42,5,FALSE)</f>
        <v>#DIV/0!</v>
      </c>
    </row>
    <row r="26" spans="1:4" ht="15.75">
      <c r="A26" s="111" t="s">
        <v>113</v>
      </c>
      <c r="B26" s="112"/>
      <c r="C26" s="6" t="s">
        <v>12</v>
      </c>
      <c r="D26" s="7" t="e">
        <f>D22+D23+2*D24-3*D25</f>
        <v>#DIV/0!</v>
      </c>
    </row>
    <row r="27" spans="1:4">
      <c r="A27" s="87" t="s">
        <v>13</v>
      </c>
      <c r="B27" s="87"/>
      <c r="C27" s="87"/>
      <c r="D27" s="7" t="e">
        <f>IF(D26&gt;7,A30,IF(D26&lt;5,A32,A31))</f>
        <v>#DIV/0!</v>
      </c>
    </row>
    <row r="28" spans="1:4">
      <c r="A28" s="52"/>
      <c r="B28" s="52"/>
      <c r="C28" s="52"/>
      <c r="D28" s="52"/>
    </row>
    <row r="29" spans="1:4">
      <c r="A29" s="99" t="s">
        <v>14</v>
      </c>
      <c r="B29" s="99"/>
      <c r="C29" s="100"/>
      <c r="D29" s="101"/>
    </row>
    <row r="30" spans="1:4">
      <c r="A30" s="94" t="s">
        <v>15</v>
      </c>
      <c r="B30" s="94"/>
      <c r="C30" s="95" t="s">
        <v>87</v>
      </c>
      <c r="D30" s="96"/>
    </row>
    <row r="31" spans="1:4">
      <c r="A31" s="97" t="s">
        <v>16</v>
      </c>
      <c r="B31" s="97"/>
      <c r="C31" s="95" t="s">
        <v>88</v>
      </c>
      <c r="D31" s="96"/>
    </row>
    <row r="32" spans="1:4">
      <c r="A32" s="98" t="s">
        <v>17</v>
      </c>
      <c r="B32" s="98"/>
      <c r="C32" s="95" t="s">
        <v>18</v>
      </c>
      <c r="D32" s="96"/>
    </row>
    <row r="33" spans="1:24">
      <c r="A33" s="50"/>
      <c r="B33" s="50"/>
      <c r="C33" s="51"/>
      <c r="D33" s="52"/>
    </row>
    <row r="34" spans="1:24" ht="21" customHeight="1">
      <c r="A34" s="88" t="s">
        <v>19</v>
      </c>
      <c r="B34" s="88"/>
      <c r="C34" s="88"/>
      <c r="D34" s="88"/>
    </row>
    <row r="35" spans="1:24" ht="9.75" customHeight="1" thickBot="1">
      <c r="A35" s="45"/>
      <c r="B35" s="45"/>
      <c r="C35" s="45"/>
      <c r="D35" s="45"/>
      <c r="I35" s="66" t="s">
        <v>20</v>
      </c>
      <c r="J35" s="67"/>
      <c r="K35" s="67"/>
    </row>
    <row r="36" spans="1:24" ht="13.5" thickBot="1">
      <c r="A36" s="53" t="s">
        <v>21</v>
      </c>
      <c r="B36" s="48"/>
      <c r="C36" s="48"/>
      <c r="D36" s="44"/>
      <c r="I36" s="68" t="s">
        <v>22</v>
      </c>
      <c r="J36" s="10">
        <v>3</v>
      </c>
      <c r="K36" s="67"/>
    </row>
    <row r="37" spans="1:24" ht="18.75" customHeight="1" thickBot="1">
      <c r="A37" s="11"/>
      <c r="B37" s="9"/>
      <c r="C37" s="9"/>
      <c r="I37" s="68"/>
      <c r="J37" s="69"/>
      <c r="K37" s="67"/>
    </row>
    <row r="38" spans="1:24" ht="29.25" customHeight="1" thickBot="1">
      <c r="A38" s="12" t="s">
        <v>23</v>
      </c>
      <c r="B38" s="91" t="s">
        <v>96</v>
      </c>
      <c r="C38" s="92"/>
      <c r="D38" s="13" t="str">
        <f>CONCATENATE("Hodnoty z príslušných výkazov roku ",D7)</f>
        <v xml:space="preserve">Hodnoty z príslušných výkazov roku </v>
      </c>
      <c r="I38" s="68">
        <v>1</v>
      </c>
      <c r="J38" s="70">
        <v>2</v>
      </c>
      <c r="K38" s="71">
        <v>3</v>
      </c>
      <c r="L38" s="9"/>
      <c r="M38" s="8"/>
      <c r="V38" s="14"/>
      <c r="W38" s="14"/>
      <c r="X38" s="14"/>
    </row>
    <row r="39" spans="1:24">
      <c r="A39" s="15" t="s">
        <v>24</v>
      </c>
      <c r="B39" s="93" t="s">
        <v>89</v>
      </c>
      <c r="C39" s="93"/>
      <c r="D39" s="57"/>
      <c r="I39" s="68" t="e">
        <f>D42/D44</f>
        <v>#DIV/0!</v>
      </c>
      <c r="J39" s="72" t="e">
        <f>D53/D55</f>
        <v>#DIV/0!</v>
      </c>
      <c r="K39" s="73" t="e">
        <f>D66/D68</f>
        <v>#DIV/0!</v>
      </c>
      <c r="L39" s="16"/>
      <c r="V39" s="17"/>
      <c r="W39" s="17"/>
      <c r="X39" s="17"/>
    </row>
    <row r="40" spans="1:24">
      <c r="A40" s="15" t="s">
        <v>25</v>
      </c>
      <c r="B40" s="93" t="s">
        <v>95</v>
      </c>
      <c r="C40" s="93"/>
      <c r="D40" s="57"/>
      <c r="I40" s="74" t="e">
        <f>(D42+D43)/D44</f>
        <v>#DIV/0!</v>
      </c>
      <c r="J40" s="75" t="e">
        <f>(D53+D54)/D55</f>
        <v>#DIV/0!</v>
      </c>
      <c r="K40" s="76" t="e">
        <f>(D66+D67)/D68</f>
        <v>#DIV/0!</v>
      </c>
      <c r="L40" s="16"/>
      <c r="V40" s="17"/>
      <c r="W40" s="17"/>
      <c r="X40" s="17"/>
    </row>
    <row r="41" spans="1:24">
      <c r="A41" s="15" t="s">
        <v>26</v>
      </c>
      <c r="B41" s="93" t="s">
        <v>94</v>
      </c>
      <c r="C41" s="93"/>
      <c r="D41" s="57"/>
      <c r="I41" s="77" t="e">
        <f>(D45-D41)/D44</f>
        <v>#DIV/0!</v>
      </c>
      <c r="J41" s="78" t="e">
        <f>(D56-D52)/D55</f>
        <v>#DIV/0!</v>
      </c>
      <c r="K41" s="79" t="e">
        <f>(D69-D65)/D68</f>
        <v>#DIV/0!</v>
      </c>
      <c r="L41" s="16"/>
      <c r="V41" s="17"/>
      <c r="W41" s="17"/>
      <c r="X41" s="17"/>
    </row>
    <row r="42" spans="1:24" ht="13.5" thickBot="1">
      <c r="A42" s="15" t="s">
        <v>27</v>
      </c>
      <c r="B42" s="93" t="s">
        <v>93</v>
      </c>
      <c r="C42" s="93"/>
      <c r="D42" s="57"/>
      <c r="I42" s="80" t="e">
        <f>D40/D39</f>
        <v>#DIV/0!</v>
      </c>
      <c r="J42" s="81" t="e">
        <f>D51/D50</f>
        <v>#DIV/0!</v>
      </c>
      <c r="K42" s="82" t="e">
        <f>D64/D63</f>
        <v>#DIV/0!</v>
      </c>
      <c r="L42" s="16"/>
      <c r="V42" s="17"/>
      <c r="W42" s="17"/>
      <c r="X42" s="17"/>
    </row>
    <row r="43" spans="1:24">
      <c r="A43" s="15" t="s">
        <v>28</v>
      </c>
      <c r="B43" s="93" t="s">
        <v>92</v>
      </c>
      <c r="C43" s="93"/>
      <c r="D43" s="57"/>
      <c r="L43" s="16"/>
    </row>
    <row r="44" spans="1:24">
      <c r="A44" s="15" t="s">
        <v>29</v>
      </c>
      <c r="B44" s="93" t="s">
        <v>91</v>
      </c>
      <c r="C44" s="93"/>
      <c r="D44" s="63"/>
      <c r="L44" s="16"/>
      <c r="M44" s="8"/>
    </row>
    <row r="45" spans="1:24">
      <c r="A45" s="15" t="s">
        <v>30</v>
      </c>
      <c r="B45" s="93" t="s">
        <v>90</v>
      </c>
      <c r="C45" s="93"/>
      <c r="D45" s="57"/>
    </row>
    <row r="46" spans="1:24">
      <c r="A46" s="44"/>
      <c r="B46" s="44"/>
      <c r="C46" s="44"/>
      <c r="D46" s="44"/>
    </row>
    <row r="47" spans="1:24">
      <c r="A47" s="47" t="s">
        <v>31</v>
      </c>
      <c r="B47" s="48"/>
      <c r="C47" s="48"/>
      <c r="D47" s="44"/>
    </row>
    <row r="48" spans="1:24">
      <c r="A48" s="18"/>
      <c r="B48" s="9"/>
      <c r="C48" s="9"/>
    </row>
    <row r="49" spans="1:9" ht="39.75" customHeight="1">
      <c r="A49" s="19" t="s">
        <v>23</v>
      </c>
      <c r="B49" s="91" t="s">
        <v>96</v>
      </c>
      <c r="C49" s="92"/>
      <c r="D49" s="13" t="str">
        <f>CONCATENATE("Hodnoty z príslušných výkazov roku ",D7)</f>
        <v xml:space="preserve">Hodnoty z príslušných výkazov roku </v>
      </c>
      <c r="I49" s="9"/>
    </row>
    <row r="50" spans="1:9">
      <c r="A50" s="20" t="s">
        <v>24</v>
      </c>
      <c r="B50" s="87" t="s">
        <v>104</v>
      </c>
      <c r="C50" s="87"/>
      <c r="D50" s="57"/>
      <c r="E50" s="21"/>
      <c r="I50" s="22"/>
    </row>
    <row r="51" spans="1:9" ht="19.5" customHeight="1">
      <c r="A51" s="20" t="s">
        <v>25</v>
      </c>
      <c r="B51" s="87" t="s">
        <v>103</v>
      </c>
      <c r="C51" s="87"/>
      <c r="D51" s="57"/>
      <c r="E51" s="21"/>
      <c r="I51" s="22"/>
    </row>
    <row r="52" spans="1:9">
      <c r="A52" s="20" t="s">
        <v>26</v>
      </c>
      <c r="B52" s="87" t="s">
        <v>102</v>
      </c>
      <c r="C52" s="87"/>
      <c r="D52" s="57"/>
      <c r="E52" s="21"/>
      <c r="I52" s="22"/>
    </row>
    <row r="53" spans="1:9">
      <c r="A53" s="20" t="s">
        <v>27</v>
      </c>
      <c r="B53" s="87" t="s">
        <v>101</v>
      </c>
      <c r="C53" s="87"/>
      <c r="D53" s="57"/>
      <c r="E53" s="21"/>
      <c r="I53" s="22"/>
    </row>
    <row r="54" spans="1:9">
      <c r="A54" s="20" t="s">
        <v>28</v>
      </c>
      <c r="B54" s="87" t="s">
        <v>100</v>
      </c>
      <c r="C54" s="87"/>
      <c r="D54" s="57"/>
      <c r="E54" s="21"/>
      <c r="I54" s="22"/>
    </row>
    <row r="55" spans="1:9">
      <c r="A55" s="20" t="s">
        <v>29</v>
      </c>
      <c r="B55" s="87" t="s">
        <v>99</v>
      </c>
      <c r="C55" s="87"/>
      <c r="D55" s="63"/>
      <c r="I55" s="22"/>
    </row>
    <row r="56" spans="1:9">
      <c r="A56" s="20" t="s">
        <v>30</v>
      </c>
      <c r="B56" s="87" t="s">
        <v>98</v>
      </c>
      <c r="C56" s="87"/>
      <c r="D56" s="57"/>
      <c r="I56" s="23"/>
    </row>
    <row r="57" spans="1:9">
      <c r="A57" s="31"/>
      <c r="B57" s="31"/>
      <c r="C57" s="31"/>
      <c r="D57" s="49"/>
      <c r="I57" s="23"/>
    </row>
    <row r="58" spans="1:9" ht="24.75" customHeight="1">
      <c r="A58" s="88" t="s">
        <v>32</v>
      </c>
      <c r="B58" s="88"/>
      <c r="C58" s="88"/>
      <c r="D58" s="88"/>
      <c r="I58" s="23"/>
    </row>
    <row r="59" spans="1:9">
      <c r="A59" s="45"/>
      <c r="B59" s="31"/>
      <c r="C59" s="31"/>
      <c r="D59" s="46"/>
      <c r="E59" s="21"/>
      <c r="I59" s="22"/>
    </row>
    <row r="60" spans="1:9">
      <c r="A60" s="47" t="s">
        <v>33</v>
      </c>
      <c r="B60" s="48"/>
      <c r="C60" s="48"/>
      <c r="D60" s="44"/>
      <c r="I60" s="22"/>
    </row>
    <row r="61" spans="1:9">
      <c r="A61" s="18"/>
      <c r="B61" s="9"/>
      <c r="C61" s="9"/>
      <c r="I61" s="22"/>
    </row>
    <row r="62" spans="1:9" ht="35.25" customHeight="1">
      <c r="A62" s="19" t="s">
        <v>23</v>
      </c>
      <c r="B62" s="89" t="s">
        <v>97</v>
      </c>
      <c r="C62" s="90"/>
      <c r="D62" s="13" t="str">
        <f>CONCATENATE("Hodnoty z príslušných výkazov roku ",D7)</f>
        <v xml:space="preserve">Hodnoty z príslušných výkazov roku </v>
      </c>
      <c r="I62" s="9"/>
    </row>
    <row r="63" spans="1:9">
      <c r="A63" s="20" t="s">
        <v>24</v>
      </c>
      <c r="B63" s="87" t="s">
        <v>111</v>
      </c>
      <c r="C63" s="87"/>
      <c r="D63" s="57"/>
      <c r="E63" s="21"/>
      <c r="I63" s="9"/>
    </row>
    <row r="64" spans="1:9">
      <c r="A64" s="20" t="s">
        <v>25</v>
      </c>
      <c r="B64" s="87" t="s">
        <v>110</v>
      </c>
      <c r="C64" s="87"/>
      <c r="D64" s="57"/>
      <c r="E64" s="21"/>
      <c r="I64" s="9"/>
    </row>
    <row r="65" spans="1:9">
      <c r="A65" s="20" t="s">
        <v>26</v>
      </c>
      <c r="B65" s="87" t="s">
        <v>109</v>
      </c>
      <c r="C65" s="87"/>
      <c r="D65" s="57"/>
      <c r="E65" s="21"/>
      <c r="I65" s="9"/>
    </row>
    <row r="66" spans="1:9">
      <c r="A66" s="20" t="s">
        <v>27</v>
      </c>
      <c r="B66" s="87" t="s">
        <v>108</v>
      </c>
      <c r="C66" s="87"/>
      <c r="D66" s="57"/>
      <c r="E66" s="21"/>
      <c r="I66" s="9"/>
    </row>
    <row r="67" spans="1:9" ht="36" customHeight="1">
      <c r="A67" s="20" t="s">
        <v>28</v>
      </c>
      <c r="B67" s="87" t="s">
        <v>107</v>
      </c>
      <c r="C67" s="87"/>
      <c r="D67" s="57"/>
      <c r="E67" s="21"/>
      <c r="I67" s="9"/>
    </row>
    <row r="68" spans="1:9">
      <c r="A68" s="20" t="s">
        <v>29</v>
      </c>
      <c r="B68" s="87" t="s">
        <v>106</v>
      </c>
      <c r="C68" s="87"/>
      <c r="D68" s="63"/>
      <c r="I68" s="9"/>
    </row>
    <row r="69" spans="1:9">
      <c r="A69" s="20" t="s">
        <v>30</v>
      </c>
      <c r="B69" s="87" t="s">
        <v>105</v>
      </c>
      <c r="C69" s="87"/>
      <c r="D69" s="57"/>
      <c r="I69" s="9"/>
    </row>
    <row r="70" spans="1:9">
      <c r="A70" s="31" t="s">
        <v>140</v>
      </c>
      <c r="B70" s="44"/>
      <c r="C70" s="44"/>
      <c r="D70" s="44"/>
      <c r="I70" s="9"/>
    </row>
    <row r="71" spans="1:9">
      <c r="A71" s="31" t="s">
        <v>112</v>
      </c>
      <c r="B71" s="44"/>
      <c r="C71" s="44"/>
      <c r="D71" s="44"/>
    </row>
    <row r="72" spans="1:9">
      <c r="A72" s="31" t="s">
        <v>34</v>
      </c>
      <c r="B72" s="44"/>
      <c r="C72" s="44"/>
      <c r="D72" s="44"/>
    </row>
    <row r="77" spans="1:9" ht="66" customHeight="1"/>
    <row r="78" spans="1:9" ht="45" customHeight="1"/>
  </sheetData>
  <sheetProtection algorithmName="SHA-512" hashValue="6atQUJFQpZg4suriB+IjPBW9+do2G9pFRj+WgRhow18akroHCUZtFxvW42cIOIkcRxHg3pDtdGCLmyxQY1dfdA==" saltValue="p3SphYOVqonWaHkCUwrTtA=="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worksheet>
</file>

<file path=xl/worksheets/sheet2.xml><?xml version="1.0" encoding="utf-8"?>
<worksheet xmlns="http://schemas.openxmlformats.org/spreadsheetml/2006/main" xmlns:r="http://schemas.openxmlformats.org/officeDocument/2006/relationships">
  <sheetPr codeName="Hárok1"/>
  <dimension ref="A1:K103"/>
  <sheetViews>
    <sheetView view="pageBreakPreview" zoomScaleNormal="100" zoomScaleSheetLayoutView="100" workbookViewId="0">
      <selection sqref="A1:E1"/>
    </sheetView>
  </sheetViews>
  <sheetFormatPr defaultRowHeight="12.75"/>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c r="A1" s="129" t="s">
        <v>160</v>
      </c>
      <c r="B1" s="129"/>
      <c r="C1" s="129"/>
      <c r="D1" s="129"/>
      <c r="E1" s="129"/>
    </row>
    <row r="2" spans="1:11" ht="47.25" customHeight="1">
      <c r="A2" s="125"/>
      <c r="B2" s="125"/>
      <c r="C2" s="125"/>
      <c r="D2" s="125"/>
      <c r="E2" s="125"/>
      <c r="F2" s="64"/>
    </row>
    <row r="3" spans="1:11" ht="12.75" customHeight="1">
      <c r="A3" s="34"/>
      <c r="B3" s="34"/>
      <c r="C3" s="34"/>
      <c r="D3" s="34"/>
      <c r="E3" s="34"/>
    </row>
    <row r="4" spans="1:11" ht="12.75" customHeight="1">
      <c r="A4" s="35"/>
      <c r="B4" s="35"/>
      <c r="C4" s="35"/>
      <c r="D4" s="35"/>
      <c r="E4" s="35"/>
    </row>
    <row r="5" spans="1:11" ht="48.75" customHeight="1">
      <c r="A5" s="103" t="s">
        <v>36</v>
      </c>
      <c r="B5" s="130"/>
      <c r="C5" s="130"/>
      <c r="D5" s="130"/>
      <c r="E5" s="130"/>
      <c r="G5" s="24" t="s">
        <v>37</v>
      </c>
      <c r="H5" s="24">
        <v>4</v>
      </c>
      <c r="I5" s="65">
        <v>1</v>
      </c>
    </row>
    <row r="6" spans="1:11" ht="17.25" customHeight="1" thickBot="1">
      <c r="A6" s="36"/>
      <c r="B6" s="37"/>
      <c r="C6" s="37"/>
      <c r="D6" s="37"/>
      <c r="E6" s="37"/>
      <c r="G6" s="24">
        <v>1</v>
      </c>
      <c r="H6" s="24">
        <v>2</v>
      </c>
      <c r="I6" s="24">
        <v>3</v>
      </c>
      <c r="J6" s="24">
        <v>4</v>
      </c>
      <c r="K6" s="24">
        <v>5</v>
      </c>
    </row>
    <row r="7" spans="1:11" ht="36" customHeight="1" thickBot="1">
      <c r="A7" s="131" t="s">
        <v>1</v>
      </c>
      <c r="B7" s="132"/>
      <c r="C7" s="132"/>
      <c r="D7" s="132"/>
      <c r="E7" s="84">
        <v>2018</v>
      </c>
      <c r="G7" s="24" t="e">
        <f>D48/D45</f>
        <v>#DIV/0!</v>
      </c>
      <c r="H7" s="24" t="e">
        <f>D60/D57</f>
        <v>#DIV/0!</v>
      </c>
      <c r="I7" s="24" t="e">
        <f>D74/D71</f>
        <v>#DIV/0!</v>
      </c>
      <c r="J7" s="24" t="e">
        <f>D91/D88</f>
        <v>#DIV/0!</v>
      </c>
      <c r="K7" s="24">
        <v>1</v>
      </c>
    </row>
    <row r="8" spans="1:11" ht="17.25" customHeight="1" thickBot="1">
      <c r="A8" s="59"/>
      <c r="B8" s="59"/>
      <c r="C8" s="59"/>
      <c r="D8" s="59"/>
      <c r="E8" s="61"/>
      <c r="G8" s="24" t="e">
        <f>D47/D45</f>
        <v>#DIV/0!</v>
      </c>
      <c r="H8" s="24" t="e">
        <f>D59/D57</f>
        <v>#DIV/0!</v>
      </c>
      <c r="I8" s="24" t="e">
        <f>D73/D71</f>
        <v>#DIV/0!</v>
      </c>
      <c r="J8" s="24" t="e">
        <f>D90/D88</f>
        <v>#DIV/0!</v>
      </c>
      <c r="K8" s="24">
        <v>1</v>
      </c>
    </row>
    <row r="9" spans="1:11" ht="19.5" customHeight="1">
      <c r="A9" s="133" t="s">
        <v>145</v>
      </c>
      <c r="B9" s="134"/>
      <c r="C9" s="134"/>
      <c r="D9" s="134"/>
      <c r="E9" s="135"/>
      <c r="G9" s="24" t="e">
        <f>(D52+D50)/D45</f>
        <v>#DIV/0!</v>
      </c>
      <c r="H9" s="24" t="e">
        <f>(D64+D62)/D57</f>
        <v>#DIV/0!</v>
      </c>
      <c r="I9" s="24" t="e">
        <f>(D78+D76)/D71</f>
        <v>#DIV/0!</v>
      </c>
      <c r="J9" s="24" t="e">
        <f>(D95+D93)/D88</f>
        <v>#DIV/0!</v>
      </c>
      <c r="K9" s="24">
        <v>1</v>
      </c>
    </row>
    <row r="10" spans="1:11" ht="19.5" customHeight="1">
      <c r="A10" s="136"/>
      <c r="B10" s="137"/>
      <c r="C10" s="137"/>
      <c r="D10" s="137"/>
      <c r="E10" s="138"/>
      <c r="G10" s="24" t="e">
        <f>D51/D46</f>
        <v>#DIV/0!</v>
      </c>
      <c r="H10" s="24" t="e">
        <f>D63/D58</f>
        <v>#DIV/0!</v>
      </c>
      <c r="I10" s="24" t="e">
        <f>D77/D72</f>
        <v>#DIV/0!</v>
      </c>
      <c r="J10" s="24" t="e">
        <f>D94/D89</f>
        <v>#DIV/0!</v>
      </c>
      <c r="K10" s="24">
        <v>1</v>
      </c>
    </row>
    <row r="11" spans="1:11" ht="19.5" customHeight="1">
      <c r="A11" s="136"/>
      <c r="B11" s="137"/>
      <c r="C11" s="137"/>
      <c r="D11" s="137"/>
      <c r="E11" s="138"/>
      <c r="G11" s="24" t="e">
        <f>D49/D45</f>
        <v>#DIV/0!</v>
      </c>
      <c r="H11" s="24" t="e">
        <f>D61/D57</f>
        <v>#DIV/0!</v>
      </c>
      <c r="I11" s="24" t="e">
        <f>D75/D71</f>
        <v>#DIV/0!</v>
      </c>
      <c r="J11" s="24" t="e">
        <f>D92/D88</f>
        <v>#DIV/0!</v>
      </c>
      <c r="K11" s="24">
        <v>1</v>
      </c>
    </row>
    <row r="12" spans="1:11" ht="19.5" customHeight="1">
      <c r="A12" s="136"/>
      <c r="B12" s="137"/>
      <c r="C12" s="137"/>
      <c r="D12" s="137"/>
      <c r="E12" s="138"/>
    </row>
    <row r="13" spans="1:11" ht="19.5" customHeight="1">
      <c r="A13" s="136"/>
      <c r="B13" s="137"/>
      <c r="C13" s="137"/>
      <c r="D13" s="137"/>
      <c r="E13" s="138"/>
      <c r="G13" s="85" t="s">
        <v>49</v>
      </c>
    </row>
    <row r="14" spans="1:11" ht="19.5" customHeight="1">
      <c r="A14" s="136"/>
      <c r="B14" s="137"/>
      <c r="C14" s="137"/>
      <c r="D14" s="137"/>
      <c r="E14" s="138"/>
      <c r="G14" s="85" t="s">
        <v>52</v>
      </c>
    </row>
    <row r="15" spans="1:11" ht="19.5" customHeight="1">
      <c r="A15" s="136"/>
      <c r="B15" s="137"/>
      <c r="C15" s="137"/>
      <c r="D15" s="137"/>
      <c r="E15" s="138"/>
      <c r="G15" s="85" t="s">
        <v>54</v>
      </c>
    </row>
    <row r="16" spans="1:11" ht="19.5" customHeight="1" thickBot="1">
      <c r="A16" s="139"/>
      <c r="B16" s="140"/>
      <c r="C16" s="140"/>
      <c r="D16" s="140"/>
      <c r="E16" s="141"/>
    </row>
    <row r="17" spans="1:5" ht="12" customHeight="1">
      <c r="A17" s="60"/>
      <c r="B17" s="60"/>
      <c r="C17" s="60"/>
      <c r="D17" s="60"/>
      <c r="E17" s="60"/>
    </row>
    <row r="18" spans="1:5" ht="99.75" customHeight="1">
      <c r="A18" s="113" t="s">
        <v>146</v>
      </c>
      <c r="B18" s="113"/>
      <c r="C18" s="113"/>
      <c r="D18" s="113"/>
      <c r="E18" s="113"/>
    </row>
    <row r="19" spans="1:5" ht="14.25" customHeight="1">
      <c r="A19" s="38"/>
      <c r="B19" s="39"/>
      <c r="C19" s="39"/>
      <c r="D19" s="39"/>
      <c r="E19" s="39"/>
    </row>
    <row r="20" spans="1:5" ht="19.5" customHeight="1">
      <c r="A20" s="142" t="s">
        <v>38</v>
      </c>
      <c r="B20" s="142"/>
      <c r="C20" s="142"/>
      <c r="D20" s="62" t="s">
        <v>3</v>
      </c>
      <c r="E20" s="3" t="str">
        <f>CONCATENATE("Hodnoty z výkazov roku ",E7)</f>
        <v>Hodnoty z výkazov roku 2018</v>
      </c>
    </row>
    <row r="21" spans="1:5" ht="19.5" customHeight="1">
      <c r="A21" s="143" t="s">
        <v>39</v>
      </c>
      <c r="B21" s="143"/>
      <c r="C21" s="143"/>
      <c r="D21" s="6" t="s">
        <v>40</v>
      </c>
      <c r="E21" s="56" t="str">
        <f>IF($I$5=1,"",HLOOKUP($H$5,$G$6:$K$11,2,FALSE))</f>
        <v/>
      </c>
    </row>
    <row r="22" spans="1:5" ht="15.75">
      <c r="A22" s="143" t="s">
        <v>41</v>
      </c>
      <c r="B22" s="143"/>
      <c r="C22" s="143"/>
      <c r="D22" s="6" t="s">
        <v>42</v>
      </c>
      <c r="E22" s="56" t="str">
        <f>IF($I$5=1,"",HLOOKUP($H$5,$G$6:$K$11,3,FALSE))</f>
        <v/>
      </c>
    </row>
    <row r="23" spans="1:5" ht="18.75" customHeight="1">
      <c r="A23" s="143" t="s">
        <v>43</v>
      </c>
      <c r="B23" s="143"/>
      <c r="C23" s="143"/>
      <c r="D23" s="6" t="s">
        <v>44</v>
      </c>
      <c r="E23" s="56" t="str">
        <f>IF($I$5=1,"",HLOOKUP($H$5,$G$6:$K$11,4,FALSE))</f>
        <v/>
      </c>
    </row>
    <row r="24" spans="1:5" ht="15.75">
      <c r="A24" s="144" t="s">
        <v>45</v>
      </c>
      <c r="B24" s="144"/>
      <c r="C24" s="144"/>
      <c r="D24" s="6" t="s">
        <v>46</v>
      </c>
      <c r="E24" s="56" t="str">
        <f>IF($I$5=1,"",HLOOKUP($H$5,$G$6:$K$11,5,FALSE))</f>
        <v/>
      </c>
    </row>
    <row r="25" spans="1:5" ht="15.75">
      <c r="A25" s="144" t="s">
        <v>47</v>
      </c>
      <c r="B25" s="144"/>
      <c r="C25" s="144"/>
      <c r="D25" s="6" t="s">
        <v>48</v>
      </c>
      <c r="E25" s="56" t="str">
        <f>IF($I$5=1,"",HLOOKUP($H$5,$G$6:$K$11,6,FALSE))</f>
        <v/>
      </c>
    </row>
    <row r="26" spans="1:5" ht="21" customHeight="1">
      <c r="A26" s="127" t="s">
        <v>49</v>
      </c>
      <c r="B26" s="127"/>
      <c r="C26" s="127"/>
      <c r="D26" s="6" t="s">
        <v>50</v>
      </c>
      <c r="E26" s="56" t="str">
        <f>IF($I$5=2,1.2*E21+1.4*E22+3.3*E23+0.6*E24+1*E25,"")</f>
        <v/>
      </c>
    </row>
    <row r="27" spans="1:5" ht="15" customHeight="1">
      <c r="A27" s="87" t="s">
        <v>51</v>
      </c>
      <c r="B27" s="87"/>
      <c r="C27" s="87"/>
      <c r="D27" s="25"/>
      <c r="E27" s="56" t="str">
        <f>IF($I$5=2,IF(E26&gt;2.99,A36,IF(E26&lt;1.81,A38,A37)),"")</f>
        <v/>
      </c>
    </row>
    <row r="28" spans="1:5" ht="15.75">
      <c r="A28" s="127" t="s">
        <v>52</v>
      </c>
      <c r="B28" s="127"/>
      <c r="C28" s="127"/>
      <c r="D28" s="6" t="s">
        <v>53</v>
      </c>
      <c r="E28" s="56" t="str">
        <f>IF($I$5=3,0.717*E21+0.847*E22+3.107*E23+0.42*E24+0.998*E25,"")</f>
        <v/>
      </c>
    </row>
    <row r="29" spans="1:5">
      <c r="A29" s="87" t="s">
        <v>51</v>
      </c>
      <c r="B29" s="87"/>
      <c r="C29" s="87"/>
      <c r="D29" s="25"/>
      <c r="E29" s="56" t="str">
        <f>IF($I$5=3,IF(E28&gt;2.9,A36,IF(E28&lt;1.2,A38,A37)),"")</f>
        <v/>
      </c>
    </row>
    <row r="30" spans="1:5" ht="15.75">
      <c r="A30" s="127" t="s">
        <v>54</v>
      </c>
      <c r="B30" s="127"/>
      <c r="C30" s="127"/>
      <c r="D30" s="6" t="s">
        <v>55</v>
      </c>
      <c r="E30" s="56" t="str">
        <f>IF($I$5=4,6.56*E21+3.26*E22+6.72*E23+1.05*E24,"")</f>
        <v/>
      </c>
    </row>
    <row r="31" spans="1:5">
      <c r="A31" s="87" t="s">
        <v>51</v>
      </c>
      <c r="B31" s="87"/>
      <c r="C31" s="87"/>
      <c r="D31" s="25"/>
      <c r="E31" s="56" t="str">
        <f>IF($I$5=4,IF(E30&gt;2.6,A36,IF(E30&lt;1.1,A38,A37)),"")</f>
        <v/>
      </c>
    </row>
    <row r="32" spans="1:5">
      <c r="A32" s="128" t="s">
        <v>139</v>
      </c>
      <c r="B32" s="128"/>
      <c r="C32" s="128"/>
      <c r="D32" s="128"/>
      <c r="E32" s="128"/>
    </row>
    <row r="33" spans="1:5">
      <c r="A33" s="40"/>
      <c r="B33" s="40"/>
      <c r="C33" s="40"/>
      <c r="D33" s="40"/>
      <c r="E33" s="33"/>
    </row>
    <row r="34" spans="1:5">
      <c r="A34" s="40"/>
      <c r="B34" s="40"/>
      <c r="C34" s="40"/>
      <c r="D34" s="40"/>
      <c r="E34" s="33"/>
    </row>
    <row r="35" spans="1:5">
      <c r="A35" s="99" t="s">
        <v>51</v>
      </c>
      <c r="B35" s="99"/>
      <c r="C35" s="26" t="s">
        <v>56</v>
      </c>
      <c r="D35" s="26" t="s">
        <v>57</v>
      </c>
      <c r="E35" s="26" t="s">
        <v>58</v>
      </c>
    </row>
    <row r="36" spans="1:5">
      <c r="A36" s="94" t="s">
        <v>59</v>
      </c>
      <c r="B36" s="94"/>
      <c r="C36" s="27" t="s">
        <v>60</v>
      </c>
      <c r="D36" s="27" t="s">
        <v>61</v>
      </c>
      <c r="E36" s="27" t="s">
        <v>62</v>
      </c>
    </row>
    <row r="37" spans="1:5">
      <c r="A37" s="97" t="s">
        <v>63</v>
      </c>
      <c r="B37" s="97"/>
      <c r="C37" s="27" t="s">
        <v>64</v>
      </c>
      <c r="D37" s="27" t="s">
        <v>65</v>
      </c>
      <c r="E37" s="27" t="s">
        <v>66</v>
      </c>
    </row>
    <row r="38" spans="1:5">
      <c r="A38" s="98" t="s">
        <v>67</v>
      </c>
      <c r="B38" s="98"/>
      <c r="C38" s="27" t="s">
        <v>68</v>
      </c>
      <c r="D38" s="27" t="s">
        <v>69</v>
      </c>
      <c r="E38" s="27" t="s">
        <v>70</v>
      </c>
    </row>
    <row r="39" spans="1:5" ht="19.5" customHeight="1">
      <c r="A39" s="41"/>
      <c r="B39" s="41"/>
      <c r="C39" s="41"/>
      <c r="D39" s="33"/>
      <c r="E39" s="33"/>
    </row>
    <row r="40" spans="1:5">
      <c r="A40" s="88" t="s">
        <v>19</v>
      </c>
      <c r="B40" s="88"/>
      <c r="C40" s="88"/>
      <c r="D40" s="88"/>
      <c r="E40" s="88"/>
    </row>
    <row r="41" spans="1:5">
      <c r="A41" s="42"/>
      <c r="B41" s="42"/>
      <c r="C41" s="42"/>
      <c r="D41" s="42"/>
      <c r="E41" s="42"/>
    </row>
    <row r="42" spans="1:5">
      <c r="A42" s="43" t="s">
        <v>71</v>
      </c>
      <c r="B42" s="41"/>
      <c r="C42" s="41"/>
      <c r="D42" s="33"/>
      <c r="E42" s="33"/>
    </row>
    <row r="43" spans="1:5">
      <c r="A43" s="29"/>
      <c r="B43" s="28"/>
      <c r="C43" s="28"/>
    </row>
    <row r="44" spans="1:5" ht="33" customHeight="1">
      <c r="A44" s="58" t="s">
        <v>23</v>
      </c>
      <c r="B44" s="121" t="s">
        <v>122</v>
      </c>
      <c r="C44" s="126"/>
      <c r="D44" s="123" t="str">
        <f>CONCATENATE("Hodnoty z príslušných výkazov roku ",E7)</f>
        <v>Hodnoty z príslušných výkazov roku 2018</v>
      </c>
      <c r="E44" s="124"/>
    </row>
    <row r="45" spans="1:5">
      <c r="A45" s="30" t="s">
        <v>24</v>
      </c>
      <c r="B45" s="87" t="s">
        <v>121</v>
      </c>
      <c r="C45" s="87"/>
      <c r="D45" s="119"/>
      <c r="E45" s="119"/>
    </row>
    <row r="46" spans="1:5">
      <c r="A46" s="30" t="s">
        <v>25</v>
      </c>
      <c r="B46" s="87" t="s">
        <v>120</v>
      </c>
      <c r="C46" s="87"/>
      <c r="D46" s="119"/>
      <c r="E46" s="119"/>
    </row>
    <row r="47" spans="1:5">
      <c r="A47" s="30" t="s">
        <v>72</v>
      </c>
      <c r="B47" s="117" t="s">
        <v>119</v>
      </c>
      <c r="C47" s="117"/>
      <c r="D47" s="119"/>
      <c r="E47" s="119"/>
    </row>
    <row r="48" spans="1:5">
      <c r="A48" s="30" t="s">
        <v>73</v>
      </c>
      <c r="B48" s="87" t="s">
        <v>118</v>
      </c>
      <c r="C48" s="87"/>
      <c r="D48" s="118"/>
      <c r="E48" s="118"/>
    </row>
    <row r="49" spans="1:5">
      <c r="A49" s="30" t="s">
        <v>74</v>
      </c>
      <c r="B49" s="87" t="s">
        <v>117</v>
      </c>
      <c r="C49" s="87"/>
      <c r="D49" s="118"/>
      <c r="E49" s="118"/>
    </row>
    <row r="50" spans="1:5">
      <c r="A50" s="30" t="s">
        <v>75</v>
      </c>
      <c r="B50" s="117" t="s">
        <v>116</v>
      </c>
      <c r="C50" s="117"/>
      <c r="D50" s="118"/>
      <c r="E50" s="118"/>
    </row>
    <row r="51" spans="1:5">
      <c r="A51" s="30" t="s">
        <v>76</v>
      </c>
      <c r="B51" s="87" t="s">
        <v>115</v>
      </c>
      <c r="C51" s="87"/>
      <c r="D51" s="118"/>
      <c r="E51" s="118"/>
    </row>
    <row r="52" spans="1:5">
      <c r="A52" s="30" t="s">
        <v>77</v>
      </c>
      <c r="B52" s="117" t="s">
        <v>114</v>
      </c>
      <c r="C52" s="117"/>
      <c r="D52" s="118"/>
      <c r="E52" s="118"/>
    </row>
    <row r="53" spans="1:5">
      <c r="A53" s="31"/>
      <c r="B53" s="31"/>
      <c r="C53" s="31"/>
      <c r="D53" s="32"/>
      <c r="E53" s="32"/>
    </row>
    <row r="54" spans="1:5">
      <c r="A54" s="43" t="s">
        <v>78</v>
      </c>
      <c r="B54" s="41"/>
      <c r="C54" s="41"/>
      <c r="D54" s="33"/>
      <c r="E54" s="33"/>
    </row>
    <row r="55" spans="1:5">
      <c r="A55" s="29"/>
      <c r="B55" s="28"/>
      <c r="C55" s="28"/>
    </row>
    <row r="56" spans="1:5" ht="34.5" customHeight="1">
      <c r="A56" s="58" t="s">
        <v>23</v>
      </c>
      <c r="B56" s="121" t="s">
        <v>122</v>
      </c>
      <c r="C56" s="126"/>
      <c r="D56" s="123" t="str">
        <f>CONCATENATE("Hodnoty z príslušných výkazov roku ",E7)</f>
        <v>Hodnoty z príslušných výkazov roku 2018</v>
      </c>
      <c r="E56" s="124"/>
    </row>
    <row r="57" spans="1:5">
      <c r="A57" s="30" t="s">
        <v>24</v>
      </c>
      <c r="B57" s="87" t="s">
        <v>121</v>
      </c>
      <c r="C57" s="87"/>
      <c r="D57" s="119"/>
      <c r="E57" s="119"/>
    </row>
    <row r="58" spans="1:5">
      <c r="A58" s="30" t="s">
        <v>25</v>
      </c>
      <c r="B58" s="87" t="s">
        <v>129</v>
      </c>
      <c r="C58" s="87"/>
      <c r="D58" s="119"/>
      <c r="E58" s="119"/>
    </row>
    <row r="59" spans="1:5">
      <c r="A59" s="30" t="s">
        <v>72</v>
      </c>
      <c r="B59" s="117" t="s">
        <v>128</v>
      </c>
      <c r="C59" s="117"/>
      <c r="D59" s="119"/>
      <c r="E59" s="119"/>
    </row>
    <row r="60" spans="1:5">
      <c r="A60" s="30" t="s">
        <v>73</v>
      </c>
      <c r="B60" s="87" t="s">
        <v>127</v>
      </c>
      <c r="C60" s="87"/>
      <c r="D60" s="118"/>
      <c r="E60" s="118"/>
    </row>
    <row r="61" spans="1:5">
      <c r="A61" s="30" t="s">
        <v>74</v>
      </c>
      <c r="B61" s="87" t="s">
        <v>126</v>
      </c>
      <c r="C61" s="87"/>
      <c r="D61" s="118"/>
      <c r="E61" s="118"/>
    </row>
    <row r="62" spans="1:5">
      <c r="A62" s="30" t="s">
        <v>75</v>
      </c>
      <c r="B62" s="117" t="s">
        <v>125</v>
      </c>
      <c r="C62" s="117"/>
      <c r="D62" s="118"/>
      <c r="E62" s="118"/>
    </row>
    <row r="63" spans="1:5">
      <c r="A63" s="30" t="s">
        <v>76</v>
      </c>
      <c r="B63" s="87" t="s">
        <v>124</v>
      </c>
      <c r="C63" s="87"/>
      <c r="D63" s="118"/>
      <c r="E63" s="118"/>
    </row>
    <row r="64" spans="1:5">
      <c r="A64" s="30" t="s">
        <v>77</v>
      </c>
      <c r="B64" s="117" t="s">
        <v>138</v>
      </c>
      <c r="C64" s="117"/>
      <c r="D64" s="118"/>
      <c r="E64" s="118"/>
    </row>
    <row r="65" spans="1:5">
      <c r="A65" s="31"/>
      <c r="B65" s="31"/>
      <c r="C65" s="31"/>
      <c r="D65" s="32"/>
      <c r="E65" s="32"/>
    </row>
    <row r="66" spans="1:5">
      <c r="A66" s="88" t="s">
        <v>32</v>
      </c>
      <c r="B66" s="88"/>
      <c r="C66" s="88"/>
      <c r="D66" s="88"/>
      <c r="E66" s="88"/>
    </row>
    <row r="67" spans="1:5">
      <c r="A67" s="31"/>
      <c r="B67" s="31"/>
      <c r="C67" s="31"/>
      <c r="D67" s="32"/>
      <c r="E67" s="32"/>
    </row>
    <row r="68" spans="1:5">
      <c r="A68" s="43" t="s">
        <v>79</v>
      </c>
      <c r="B68" s="41"/>
      <c r="C68" s="41"/>
      <c r="D68" s="33"/>
      <c r="E68" s="33"/>
    </row>
    <row r="69" spans="1:5">
      <c r="A69" s="29"/>
      <c r="B69" s="28"/>
      <c r="C69" s="28"/>
    </row>
    <row r="70" spans="1:5" ht="37.5" customHeight="1">
      <c r="A70" s="58" t="s">
        <v>23</v>
      </c>
      <c r="B70" s="121" t="s">
        <v>123</v>
      </c>
      <c r="C70" s="122"/>
      <c r="D70" s="123" t="str">
        <f>CONCATENATE("Hodnoty z príslušných výkazov roku ",E7)</f>
        <v>Hodnoty z príslušných výkazov roku 2018</v>
      </c>
      <c r="E70" s="124"/>
    </row>
    <row r="71" spans="1:5">
      <c r="A71" s="30" t="s">
        <v>24</v>
      </c>
      <c r="B71" s="87" t="s">
        <v>130</v>
      </c>
      <c r="C71" s="87"/>
      <c r="D71" s="119"/>
      <c r="E71" s="119" t="s">
        <v>80</v>
      </c>
    </row>
    <row r="72" spans="1:5">
      <c r="A72" s="30" t="s">
        <v>25</v>
      </c>
      <c r="B72" s="87" t="s">
        <v>133</v>
      </c>
      <c r="C72" s="87"/>
      <c r="D72" s="119"/>
      <c r="E72" s="119" t="s">
        <v>81</v>
      </c>
    </row>
    <row r="73" spans="1:5">
      <c r="A73" s="30" t="s">
        <v>72</v>
      </c>
      <c r="B73" s="117" t="s">
        <v>132</v>
      </c>
      <c r="C73" s="117"/>
      <c r="D73" s="119"/>
      <c r="E73" s="119" t="s">
        <v>82</v>
      </c>
    </row>
    <row r="74" spans="1:5">
      <c r="A74" s="30" t="s">
        <v>73</v>
      </c>
      <c r="B74" s="87" t="s">
        <v>131</v>
      </c>
      <c r="C74" s="87"/>
      <c r="D74" s="118"/>
      <c r="E74" s="118" t="s">
        <v>83</v>
      </c>
    </row>
    <row r="75" spans="1:5">
      <c r="A75" s="30" t="s">
        <v>74</v>
      </c>
      <c r="B75" s="87" t="s">
        <v>134</v>
      </c>
      <c r="C75" s="87"/>
      <c r="D75" s="118"/>
      <c r="E75" s="118" t="s">
        <v>84</v>
      </c>
    </row>
    <row r="76" spans="1:5">
      <c r="A76" s="30" t="s">
        <v>75</v>
      </c>
      <c r="B76" s="117" t="s">
        <v>135</v>
      </c>
      <c r="C76" s="117"/>
      <c r="D76" s="118"/>
      <c r="E76" s="118" t="s">
        <v>85</v>
      </c>
    </row>
    <row r="77" spans="1:5">
      <c r="A77" s="30" t="s">
        <v>76</v>
      </c>
      <c r="B77" s="87" t="s">
        <v>136</v>
      </c>
      <c r="C77" s="87"/>
      <c r="D77" s="118"/>
      <c r="E77" s="118" t="s">
        <v>86</v>
      </c>
    </row>
    <row r="78" spans="1:5">
      <c r="A78" s="30" t="s">
        <v>77</v>
      </c>
      <c r="B78" s="117" t="s">
        <v>137</v>
      </c>
      <c r="C78" s="117"/>
      <c r="D78" s="118"/>
      <c r="E78" s="118" t="s">
        <v>82</v>
      </c>
    </row>
    <row r="79" spans="1:5">
      <c r="A79" s="31" t="s">
        <v>155</v>
      </c>
      <c r="B79" s="31"/>
      <c r="C79" s="31"/>
      <c r="D79" s="32"/>
      <c r="E79" s="32"/>
    </row>
    <row r="80" spans="1:5">
      <c r="A80" s="31" t="s">
        <v>158</v>
      </c>
      <c r="B80" s="31"/>
      <c r="C80" s="31"/>
      <c r="D80" s="32"/>
      <c r="E80" s="32"/>
    </row>
    <row r="81" spans="1:5">
      <c r="A81" s="31" t="s">
        <v>159</v>
      </c>
      <c r="B81" s="31"/>
      <c r="C81" s="31"/>
      <c r="D81" s="32"/>
      <c r="E81" s="32"/>
    </row>
    <row r="82" spans="1:5">
      <c r="A82" s="31"/>
      <c r="B82" s="31"/>
      <c r="C82" s="31"/>
      <c r="D82" s="32"/>
      <c r="E82" s="32"/>
    </row>
    <row r="83" spans="1:5">
      <c r="A83" s="88" t="s">
        <v>142</v>
      </c>
      <c r="B83" s="88"/>
      <c r="C83" s="88"/>
      <c r="D83" s="88"/>
      <c r="E83" s="88"/>
    </row>
    <row r="84" spans="1:5">
      <c r="A84" s="31"/>
      <c r="B84" s="31"/>
      <c r="C84" s="31"/>
      <c r="D84" s="32"/>
      <c r="E84" s="32"/>
    </row>
    <row r="85" spans="1:5">
      <c r="A85" s="43" t="s">
        <v>143</v>
      </c>
      <c r="B85" s="41"/>
      <c r="C85" s="41"/>
      <c r="D85" s="33"/>
      <c r="E85" s="33"/>
    </row>
    <row r="86" spans="1:5">
      <c r="A86" s="29"/>
      <c r="B86" s="28"/>
      <c r="C86" s="28"/>
    </row>
    <row r="87" spans="1:5" ht="54.75" customHeight="1">
      <c r="A87" s="86" t="s">
        <v>23</v>
      </c>
      <c r="B87" s="121" t="s">
        <v>147</v>
      </c>
      <c r="C87" s="122"/>
      <c r="D87" s="123" t="str">
        <f>CONCATENATE("Hodnoty z príslušných výkazov roku ",E7)</f>
        <v>Hodnoty z príslušných výkazov roku 2018</v>
      </c>
      <c r="E87" s="124"/>
    </row>
    <row r="88" spans="1:5">
      <c r="A88" s="30" t="s">
        <v>24</v>
      </c>
      <c r="B88" s="87" t="s">
        <v>148</v>
      </c>
      <c r="C88" s="87"/>
      <c r="D88" s="119"/>
      <c r="E88" s="119" t="s">
        <v>80</v>
      </c>
    </row>
    <row r="89" spans="1:5">
      <c r="A89" s="30" t="s">
        <v>25</v>
      </c>
      <c r="B89" s="87" t="s">
        <v>149</v>
      </c>
      <c r="C89" s="87"/>
      <c r="D89" s="119"/>
      <c r="E89" s="119" t="s">
        <v>81</v>
      </c>
    </row>
    <row r="90" spans="1:5">
      <c r="A90" s="30" t="s">
        <v>72</v>
      </c>
      <c r="B90" s="117" t="s">
        <v>151</v>
      </c>
      <c r="C90" s="117"/>
      <c r="D90" s="119"/>
      <c r="E90" s="119" t="s">
        <v>82</v>
      </c>
    </row>
    <row r="91" spans="1:5">
      <c r="A91" s="30" t="s">
        <v>73</v>
      </c>
      <c r="B91" s="120" t="s">
        <v>153</v>
      </c>
      <c r="C91" s="120"/>
      <c r="D91" s="118"/>
      <c r="E91" s="118" t="s">
        <v>83</v>
      </c>
    </row>
    <row r="92" spans="1:5">
      <c r="A92" s="30" t="s">
        <v>74</v>
      </c>
      <c r="B92" s="87" t="s">
        <v>150</v>
      </c>
      <c r="C92" s="87"/>
      <c r="D92" s="118"/>
      <c r="E92" s="118" t="s">
        <v>84</v>
      </c>
    </row>
    <row r="93" spans="1:5">
      <c r="A93" s="30" t="s">
        <v>75</v>
      </c>
      <c r="B93" s="117" t="s">
        <v>135</v>
      </c>
      <c r="C93" s="117"/>
      <c r="D93" s="118"/>
      <c r="E93" s="118" t="s">
        <v>85</v>
      </c>
    </row>
    <row r="94" spans="1:5">
      <c r="A94" s="30" t="s">
        <v>76</v>
      </c>
      <c r="B94" s="87" t="s">
        <v>156</v>
      </c>
      <c r="C94" s="87"/>
      <c r="D94" s="118"/>
      <c r="E94" s="118" t="s">
        <v>86</v>
      </c>
    </row>
    <row r="95" spans="1:5">
      <c r="A95" s="30" t="s">
        <v>77</v>
      </c>
      <c r="B95" s="117" t="s">
        <v>152</v>
      </c>
      <c r="C95" s="117"/>
      <c r="D95" s="118"/>
      <c r="E95" s="118" t="s">
        <v>82</v>
      </c>
    </row>
    <row r="96" spans="1:5">
      <c r="A96" s="31" t="s">
        <v>155</v>
      </c>
      <c r="B96" s="31"/>
      <c r="C96" s="31"/>
      <c r="D96" s="32"/>
      <c r="E96" s="32"/>
    </row>
    <row r="97" spans="1:5">
      <c r="A97" s="31" t="s">
        <v>154</v>
      </c>
      <c r="B97" s="31"/>
      <c r="C97" s="31"/>
      <c r="D97" s="32"/>
      <c r="E97" s="32"/>
    </row>
    <row r="98" spans="1:5">
      <c r="A98" s="31"/>
      <c r="B98" s="31"/>
      <c r="C98" s="31"/>
      <c r="D98" s="32"/>
      <c r="E98" s="32"/>
    </row>
    <row r="99" spans="1:5">
      <c r="A99" s="33"/>
      <c r="B99" s="33"/>
      <c r="C99" s="33"/>
      <c r="D99" s="33"/>
      <c r="E99" s="33"/>
    </row>
    <row r="100" spans="1:5">
      <c r="A100" s="88" t="s">
        <v>144</v>
      </c>
      <c r="B100" s="88"/>
      <c r="C100" s="88"/>
      <c r="D100" s="88"/>
      <c r="E100" s="88"/>
    </row>
    <row r="101" spans="1:5">
      <c r="A101" s="31"/>
      <c r="B101" s="31"/>
      <c r="C101" s="31"/>
      <c r="D101" s="32"/>
      <c r="E101" s="32"/>
    </row>
    <row r="102" spans="1:5">
      <c r="A102" s="29"/>
      <c r="B102" s="28"/>
      <c r="C102" s="28"/>
    </row>
    <row r="103" spans="1:5" ht="180.75" customHeight="1">
      <c r="A103" s="114" t="s">
        <v>157</v>
      </c>
      <c r="B103" s="115"/>
      <c r="C103" s="115"/>
      <c r="D103" s="115"/>
      <c r="E103" s="116"/>
    </row>
  </sheetData>
  <sheetProtection algorithmName="SHA-512" hashValue="D1yQOSnUUYUMISuq3mksus5LZxUP+DcM1/fl+3MLBzswoQRqxcNBqwSY7ReCSvh0KaUxcOfwZ86H99ncACveMw==" saltValue="q191/piDQTiJAJi1QTzl2A=="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HP</cp:lastModifiedBy>
  <cp:lastPrinted>2018-04-23T10:42:10Z</cp:lastPrinted>
  <dcterms:created xsi:type="dcterms:W3CDTF">2018-03-08T11:24:00Z</dcterms:created>
  <dcterms:modified xsi:type="dcterms:W3CDTF">2019-09-12T08:05:25Z</dcterms:modified>
</cp:coreProperties>
</file>